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90" yWindow="10995" windowWidth="9375" windowHeight="1185" tabRatio="952" firstSheet="1" activeTab="2"/>
  </bookViews>
  <sheets>
    <sheet name="Index" sheetId="135" r:id="rId1"/>
    <sheet name="Balance sheet" sheetId="107" r:id="rId2"/>
    <sheet name="Profit loss" sheetId="108" r:id="rId3"/>
    <sheet name="CashFlow" sheetId="110" r:id="rId4"/>
    <sheet name="3" sheetId="43" r:id="rId5"/>
    <sheet name="4" sheetId="62" r:id="rId6"/>
    <sheet name="5.1" sheetId="105" r:id="rId7"/>
    <sheet name="5.2" sheetId="91" r:id="rId8"/>
    <sheet name="6 &amp; 7" sheetId="92" r:id="rId9"/>
    <sheet name="8" sheetId="85" r:id="rId10"/>
    <sheet name="9" sheetId="29" r:id="rId11"/>
    <sheet name="10" sheetId="118" r:id="rId12"/>
    <sheet name="11" sheetId="124" r:id="rId13"/>
    <sheet name="12" sheetId="22" r:id="rId14"/>
    <sheet name="13" sheetId="23" r:id="rId15"/>
    <sheet name="14" sheetId="120" r:id="rId16"/>
    <sheet name="15" sheetId="26" r:id="rId17"/>
    <sheet name="16 &amp; 17" sheetId="89" r:id="rId18"/>
    <sheet name="18" sheetId="87" r:id="rId19"/>
    <sheet name="19" sheetId="119" r:id="rId20"/>
    <sheet name="20 &amp; 21" sheetId="1" r:id="rId21"/>
    <sheet name="22 &amp; 22.1" sheetId="134" r:id="rId22"/>
    <sheet name="23" sheetId="7" r:id="rId23"/>
    <sheet name="24 &amp; 25" sheetId="11" r:id="rId24"/>
    <sheet name="26" sheetId="93" r:id="rId25"/>
    <sheet name="27" sheetId="9" r:id="rId26"/>
    <sheet name="28 &amp; 29" sheetId="5" r:id="rId27"/>
    <sheet name="30" sheetId="106" r:id="rId28"/>
  </sheets>
  <externalReferences>
    <externalReference r:id="rId29"/>
  </externalReferences>
  <definedNames>
    <definedName name="___INDEX_SHEET___ASAP_Utilities">Index!$D$3</definedName>
    <definedName name="_xlnm.Print_Area" localSheetId="11">'10'!$A$1:$E$19</definedName>
    <definedName name="_xlnm.Print_Area" localSheetId="12">'11'!$A$1:$M$20</definedName>
    <definedName name="_xlnm.Print_Area" localSheetId="13">'12'!$A$1:$E$17</definedName>
    <definedName name="_xlnm.Print_Area" localSheetId="14">'13'!$A$1:$E$23</definedName>
    <definedName name="_xlnm.Print_Area" localSheetId="15">'14'!$A$1:$E$22</definedName>
    <definedName name="_xlnm.Print_Area" localSheetId="16">'15'!$A$1:$E$28</definedName>
    <definedName name="_xlnm.Print_Area" localSheetId="17">'16 &amp; 17'!$A$1:$E$32</definedName>
    <definedName name="_xlnm.Print_Area" localSheetId="18">'18'!$A$1:$E$29</definedName>
    <definedName name="_xlnm.Print_Area" localSheetId="19">'19'!$A$1:$E$17</definedName>
    <definedName name="_xlnm.Print_Area" localSheetId="20">'20 &amp; 21'!$A$1:$E$48</definedName>
    <definedName name="_xlnm.Print_Area" localSheetId="21">'22 &amp; 22.1'!$A$1:$E$28</definedName>
    <definedName name="_xlnm.Print_Area" localSheetId="22">'23'!$A$1:$E$37</definedName>
    <definedName name="_xlnm.Print_Area" localSheetId="23">'24 &amp; 25'!$A$1:$E$37</definedName>
    <definedName name="_xlnm.Print_Area" localSheetId="24">'26'!$A$1:$E$20</definedName>
    <definedName name="_xlnm.Print_Area" localSheetId="25">'27'!$A$1:$E$46</definedName>
    <definedName name="_xlnm.Print_Area" localSheetId="26">'28 &amp; 29'!$A$1:$E$32</definedName>
    <definedName name="_xlnm.Print_Area" localSheetId="4">'3'!$A$1:$E$20</definedName>
    <definedName name="_xlnm.Print_Area" localSheetId="27">'30'!$A$1:$I$20</definedName>
    <definedName name="_xlnm.Print_Area" localSheetId="5">'4'!$A$1:$E$37</definedName>
    <definedName name="_xlnm.Print_Area" localSheetId="6">'5.1'!$A$1:$M$23</definedName>
    <definedName name="_xlnm.Print_Area" localSheetId="7">'5.2'!$A$1:$M$22</definedName>
    <definedName name="_xlnm.Print_Area" localSheetId="8">'6 &amp; 7'!$A$2:$E$27</definedName>
    <definedName name="_xlnm.Print_Area" localSheetId="9">'8'!$A$1:$G$18</definedName>
    <definedName name="_xlnm.Print_Area" localSheetId="10">'9'!$A$1:$E$30</definedName>
    <definedName name="_xlnm.Print_Area" localSheetId="1">'Balance sheet'!$A$1:$G$57</definedName>
    <definedName name="_xlnm.Print_Area" localSheetId="3">CashFlow!$A$1:$D$49</definedName>
    <definedName name="_xlnm.Print_Area" localSheetId="0">Index!$B$3:$E$34</definedName>
    <definedName name="_xlnm.Print_Area" localSheetId="2">'Profit loss'!$A$1:$G$37</definedName>
    <definedName name="_xlnm.Print_Titles" localSheetId="27">'30'!$6:$6</definedName>
  </definedNames>
  <calcPr calcId="145621" iterate="1"/>
</workbook>
</file>

<file path=xl/calcChain.xml><?xml version="1.0" encoding="utf-8"?>
<calcChain xmlns="http://schemas.openxmlformats.org/spreadsheetml/2006/main">
  <c r="D32" i="62" l="1"/>
  <c r="E32" i="62"/>
  <c r="M12" i="105"/>
  <c r="F12" i="105" s="1"/>
  <c r="H12" i="105" l="1"/>
  <c r="K12" i="105"/>
  <c r="J12" i="105" s="1"/>
  <c r="D44" i="110" l="1"/>
  <c r="D38" i="110"/>
  <c r="D37" i="110"/>
  <c r="D36" i="110"/>
  <c r="D35" i="110"/>
  <c r="D34" i="110"/>
  <c r="D39" i="110" s="1"/>
  <c r="D30" i="110"/>
  <c r="D29" i="110"/>
  <c r="D28" i="110"/>
  <c r="D27" i="110"/>
  <c r="D31" i="110" s="1"/>
  <c r="D26" i="110"/>
  <c r="D21" i="110"/>
  <c r="D20" i="110"/>
  <c r="D19" i="110"/>
  <c r="D18" i="110"/>
  <c r="D15" i="110"/>
  <c r="D14" i="110"/>
  <c r="D13" i="110"/>
  <c r="D12" i="110"/>
  <c r="D10" i="110"/>
  <c r="D16" i="110" s="1"/>
  <c r="D22" i="110" s="1"/>
  <c r="C27" i="110"/>
  <c r="C28" i="110"/>
  <c r="C35" i="110"/>
  <c r="C37" i="110"/>
  <c r="C38" i="110"/>
  <c r="C36" i="110"/>
  <c r="C30" i="110"/>
  <c r="C29" i="110"/>
  <c r="C21" i="110"/>
  <c r="C20" i="110"/>
  <c r="C13" i="110"/>
  <c r="C18" i="110"/>
  <c r="C15" i="110"/>
  <c r="C14" i="110"/>
  <c r="C12" i="110"/>
  <c r="C10" i="110"/>
  <c r="G27" i="108"/>
  <c r="G26" i="108"/>
  <c r="F26" i="108"/>
  <c r="G25" i="108"/>
  <c r="F25" i="108"/>
  <c r="F20" i="107"/>
  <c r="G20" i="107"/>
  <c r="E16" i="5"/>
  <c r="D16" i="5"/>
  <c r="E18" i="5"/>
  <c r="D18" i="5"/>
  <c r="E25" i="9"/>
  <c r="E26" i="9"/>
  <c r="D26" i="9"/>
  <c r="E17" i="5"/>
  <c r="E21" i="5" s="1"/>
  <c r="G21" i="108" s="1"/>
  <c r="D17" i="5"/>
  <c r="E10" i="9"/>
  <c r="D10" i="9"/>
  <c r="E12" i="9"/>
  <c r="D12" i="9"/>
  <c r="E9" i="9"/>
  <c r="D9" i="9"/>
  <c r="E19" i="9"/>
  <c r="D19" i="9"/>
  <c r="E18" i="9"/>
  <c r="D18" i="9"/>
  <c r="E14" i="9"/>
  <c r="D14" i="9"/>
  <c r="E11" i="9"/>
  <c r="E8" i="9"/>
  <c r="D8" i="9"/>
  <c r="D17" i="93"/>
  <c r="F19" i="108" s="1"/>
  <c r="E8" i="93"/>
  <c r="E17" i="93" s="1"/>
  <c r="G19" i="108" s="1"/>
  <c r="D8" i="93"/>
  <c r="E23" i="11"/>
  <c r="E25" i="11" s="1"/>
  <c r="G17" i="108" s="1"/>
  <c r="E13" i="11"/>
  <c r="E12" i="11"/>
  <c r="D12" i="11"/>
  <c r="E11" i="11"/>
  <c r="D11" i="11"/>
  <c r="E10" i="11"/>
  <c r="D10" i="11"/>
  <c r="E31" i="7"/>
  <c r="D31" i="7"/>
  <c r="E21" i="7"/>
  <c r="D21" i="7"/>
  <c r="E22" i="7"/>
  <c r="E27" i="7" s="1"/>
  <c r="D22" i="7"/>
  <c r="D27" i="7" s="1"/>
  <c r="E8" i="7"/>
  <c r="E15" i="7" s="1"/>
  <c r="E43" i="1"/>
  <c r="D43" i="1"/>
  <c r="E32" i="1"/>
  <c r="G9" i="108" s="1"/>
  <c r="D32" i="1"/>
  <c r="F9" i="108" s="1"/>
  <c r="E21" i="1"/>
  <c r="D21" i="1"/>
  <c r="E20" i="1"/>
  <c r="E22" i="1" s="1"/>
  <c r="G10" i="108" s="1"/>
  <c r="D20" i="1"/>
  <c r="E17" i="1"/>
  <c r="D17" i="1"/>
  <c r="E12" i="1"/>
  <c r="G7" i="108" s="1"/>
  <c r="E8" i="1"/>
  <c r="D8" i="1"/>
  <c r="D12" i="1" s="1"/>
  <c r="F7" i="108" s="1"/>
  <c r="E9" i="119"/>
  <c r="D9" i="119"/>
  <c r="E8" i="119"/>
  <c r="D8" i="119"/>
  <c r="D11" i="119" s="1"/>
  <c r="F49" i="107" s="1"/>
  <c r="E11" i="87"/>
  <c r="D11" i="87"/>
  <c r="E10" i="87"/>
  <c r="D10" i="87"/>
  <c r="D13" i="87" s="1"/>
  <c r="F48" i="107" s="1"/>
  <c r="E25" i="89"/>
  <c r="D25" i="89"/>
  <c r="E24" i="89"/>
  <c r="E19" i="89"/>
  <c r="G46" i="107" s="1"/>
  <c r="D19" i="89"/>
  <c r="F46" i="107" s="1"/>
  <c r="E15" i="89"/>
  <c r="D15" i="89"/>
  <c r="E21" i="26"/>
  <c r="D21" i="26"/>
  <c r="E9" i="26"/>
  <c r="E14" i="26" s="1"/>
  <c r="D9" i="26"/>
  <c r="D14" i="26" s="1"/>
  <c r="E12" i="120"/>
  <c r="G41" i="107" s="1"/>
  <c r="D12" i="120"/>
  <c r="E14" i="23"/>
  <c r="D14" i="23"/>
  <c r="E12" i="23"/>
  <c r="E15" i="23" s="1"/>
  <c r="G40" i="107" s="1"/>
  <c r="D12" i="23"/>
  <c r="D15" i="23" s="1"/>
  <c r="F40" i="107" s="1"/>
  <c r="E11" i="23"/>
  <c r="D11" i="23"/>
  <c r="G38" i="107"/>
  <c r="F38" i="107"/>
  <c r="D11" i="22"/>
  <c r="F36" i="107" s="1"/>
  <c r="M15" i="124"/>
  <c r="L15" i="124"/>
  <c r="K15" i="124"/>
  <c r="J15" i="124"/>
  <c r="I15" i="124"/>
  <c r="H15" i="124"/>
  <c r="G15" i="124"/>
  <c r="F15" i="124"/>
  <c r="E15" i="124"/>
  <c r="D15" i="124"/>
  <c r="J13" i="124"/>
  <c r="I13" i="124"/>
  <c r="H13" i="124"/>
  <c r="K13" i="124" s="1"/>
  <c r="J12" i="124"/>
  <c r="I12" i="124"/>
  <c r="H12" i="124"/>
  <c r="K12" i="124" s="1"/>
  <c r="J11" i="124"/>
  <c r="I11" i="124"/>
  <c r="H11" i="124"/>
  <c r="K11" i="124" s="1"/>
  <c r="F13" i="124"/>
  <c r="G13" i="124" s="1"/>
  <c r="F12" i="124"/>
  <c r="F11" i="124"/>
  <c r="J10" i="124"/>
  <c r="J14" i="124" s="1"/>
  <c r="H10" i="124"/>
  <c r="F10" i="124"/>
  <c r="E13" i="124"/>
  <c r="E12" i="124"/>
  <c r="E11" i="124"/>
  <c r="D13" i="124"/>
  <c r="D12" i="124"/>
  <c r="G12" i="124" s="1"/>
  <c r="L12" i="124" s="1"/>
  <c r="D11" i="124"/>
  <c r="D10" i="124"/>
  <c r="E13" i="118"/>
  <c r="E12" i="118"/>
  <c r="D13" i="118"/>
  <c r="D12" i="118"/>
  <c r="E10" i="118"/>
  <c r="D10" i="118"/>
  <c r="E8" i="118"/>
  <c r="E20" i="29"/>
  <c r="D20" i="29"/>
  <c r="E18" i="29"/>
  <c r="D18" i="29"/>
  <c r="E17" i="29"/>
  <c r="D17" i="29"/>
  <c r="E16" i="29"/>
  <c r="D16" i="29"/>
  <c r="E14" i="29"/>
  <c r="D14" i="29"/>
  <c r="E9" i="29"/>
  <c r="D9" i="29"/>
  <c r="G26" i="107"/>
  <c r="F26" i="107"/>
  <c r="F10" i="85"/>
  <c r="G12" i="85"/>
  <c r="G14" i="85" s="1"/>
  <c r="G25" i="107" s="1"/>
  <c r="G10" i="85"/>
  <c r="E21" i="92"/>
  <c r="E23" i="92" s="1"/>
  <c r="G22" i="107" s="1"/>
  <c r="D21" i="92"/>
  <c r="D23" i="92" s="1"/>
  <c r="F22" i="107" s="1"/>
  <c r="G18" i="107"/>
  <c r="F19" i="107"/>
  <c r="E27" i="62"/>
  <c r="D31" i="62"/>
  <c r="D30" i="62"/>
  <c r="D29" i="62"/>
  <c r="D28" i="62"/>
  <c r="E26" i="62"/>
  <c r="E25" i="62"/>
  <c r="E9" i="62"/>
  <c r="E23" i="62"/>
  <c r="D23" i="62"/>
  <c r="E17" i="62"/>
  <c r="D17" i="62"/>
  <c r="E9" i="43"/>
  <c r="D9" i="43"/>
  <c r="D11" i="43" s="1"/>
  <c r="E14" i="43"/>
  <c r="E17" i="43" s="1"/>
  <c r="G11" i="107" s="1"/>
  <c r="D14" i="43"/>
  <c r="D17" i="43" s="1"/>
  <c r="F11" i="107" s="1"/>
  <c r="E11" i="43"/>
  <c r="G14" i="108"/>
  <c r="F14" i="108"/>
  <c r="G13" i="108"/>
  <c r="F13" i="108"/>
  <c r="F41" i="107"/>
  <c r="G36" i="107"/>
  <c r="G21" i="107"/>
  <c r="F21" i="107"/>
  <c r="D42" i="110" l="1"/>
  <c r="D46" i="110" s="1"/>
  <c r="C44" i="110" s="1"/>
  <c r="L13" i="124"/>
  <c r="E10" i="62"/>
  <c r="G11" i="124"/>
  <c r="L11" i="124" s="1"/>
  <c r="D22" i="26"/>
  <c r="F45" i="107" s="1"/>
  <c r="E27" i="89"/>
  <c r="G47" i="107" s="1"/>
  <c r="E13" i="87"/>
  <c r="G48" i="107" s="1"/>
  <c r="E11" i="119"/>
  <c r="G49" i="107" s="1"/>
  <c r="E15" i="11"/>
  <c r="G16" i="108" s="1"/>
  <c r="E29" i="9"/>
  <c r="G20" i="108" s="1"/>
  <c r="C16" i="110"/>
  <c r="C22" i="110" s="1"/>
  <c r="D25" i="29"/>
  <c r="F27" i="107" s="1"/>
  <c r="F14" i="124"/>
  <c r="E22" i="26"/>
  <c r="G45" i="107" s="1"/>
  <c r="D22" i="1"/>
  <c r="F10" i="108" s="1"/>
  <c r="F8" i="108" s="1"/>
  <c r="F11" i="108" s="1"/>
  <c r="M14" i="124"/>
  <c r="G34" i="107" s="1"/>
  <c r="H14" i="124"/>
  <c r="D21" i="5"/>
  <c r="F21" i="108" s="1"/>
  <c r="C26" i="110"/>
  <c r="C31" i="110" s="1"/>
  <c r="C34" i="110"/>
  <c r="C39" i="110" s="1"/>
  <c r="C42" i="110"/>
  <c r="C46" i="110" s="1"/>
  <c r="E25" i="29"/>
  <c r="G27" i="107" s="1"/>
  <c r="E14" i="118"/>
  <c r="G28" i="107" s="1"/>
  <c r="G8" i="108"/>
  <c r="G11" i="108" s="1"/>
  <c r="E32" i="7"/>
  <c r="G15" i="108" s="1"/>
  <c r="D14" i="124"/>
  <c r="E33" i="62"/>
  <c r="D25" i="62" s="1"/>
  <c r="E12" i="62"/>
  <c r="G22" i="108" l="1"/>
  <c r="G23" i="108" s="1"/>
  <c r="G28" i="108" s="1"/>
  <c r="G30" i="108" s="1"/>
  <c r="G31" i="108" s="1"/>
  <c r="D9" i="62"/>
  <c r="E34" i="62"/>
  <c r="G12" i="107" s="1"/>
  <c r="G30" i="107" s="1"/>
  <c r="D11" i="9" l="1"/>
  <c r="G44" i="107" l="1"/>
  <c r="G51" i="107" s="1"/>
  <c r="D8" i="118" l="1"/>
  <c r="F12" i="85"/>
  <c r="F14" i="85" s="1"/>
  <c r="F25" i="107" s="1"/>
  <c r="D14" i="118" l="1"/>
  <c r="F28" i="107" s="1"/>
  <c r="F44" i="107"/>
  <c r="D25" i="9"/>
  <c r="D29" i="9" s="1"/>
  <c r="F20" i="108" s="1"/>
  <c r="F18" i="107"/>
  <c r="D24" i="89" l="1"/>
  <c r="D27" i="89" s="1"/>
  <c r="F47" i="107" s="1"/>
  <c r="D8" i="7" l="1"/>
  <c r="D15" i="7" s="1"/>
  <c r="D32" i="7" s="1"/>
  <c r="F15" i="108" s="1"/>
  <c r="D13" i="11"/>
  <c r="D15" i="11" s="1"/>
  <c r="F16" i="108" s="1"/>
  <c r="E10" i="124" l="1"/>
  <c r="E14" i="124" l="1"/>
  <c r="G10" i="124"/>
  <c r="G14" i="124" l="1"/>
  <c r="D10" i="62" l="1"/>
  <c r="D12" i="62" s="1"/>
  <c r="D27" i="62"/>
  <c r="I10" i="124"/>
  <c r="I14" i="124" l="1"/>
  <c r="D23" i="11" s="1"/>
  <c r="D25" i="11" s="1"/>
  <c r="F17" i="108" s="1"/>
  <c r="F22" i="108" s="1"/>
  <c r="F23" i="108" s="1"/>
  <c r="F28" i="108" s="1"/>
  <c r="K10" i="124"/>
  <c r="D26" i="62" l="1"/>
  <c r="D33" i="62" s="1"/>
  <c r="D34" i="62" s="1"/>
  <c r="F12" i="107" s="1"/>
  <c r="F30" i="107" s="1"/>
  <c r="F30" i="108"/>
  <c r="F31" i="108" s="1"/>
  <c r="K14" i="124"/>
  <c r="L14" i="124" s="1"/>
  <c r="F34" i="107" s="1"/>
  <c r="F51" i="107" s="1"/>
  <c r="L10" i="124"/>
  <c r="D26" i="1" l="1"/>
  <c r="E6" i="108"/>
  <c r="K8" i="91"/>
  <c r="L8" i="91"/>
  <c r="M8" i="91"/>
  <c r="K9" i="91"/>
  <c r="L9" i="91"/>
  <c r="M9" i="91"/>
  <c r="G10" i="91"/>
  <c r="H10" i="91" s="1"/>
  <c r="K8" i="105"/>
  <c r="K7" i="91" s="1"/>
  <c r="K9" i="105"/>
  <c r="L9" i="105"/>
  <c r="M9" i="105"/>
  <c r="K10" i="105"/>
  <c r="L10" i="105"/>
  <c r="M10" i="105"/>
  <c r="G11" i="105"/>
  <c r="H11" i="105" s="1"/>
  <c r="F8" i="105"/>
  <c r="F7" i="91" s="1"/>
  <c r="K10" i="91"/>
  <c r="L10" i="91" s="1"/>
  <c r="M10" i="91" s="1"/>
  <c r="B15" i="62"/>
  <c r="B16" i="62"/>
  <c r="B21" i="62"/>
  <c r="B22" i="62"/>
  <c r="B27" i="62" s="1"/>
  <c r="B32" i="108"/>
  <c r="D6" i="106"/>
  <c r="G6" i="106"/>
  <c r="K11" i="105" l="1"/>
  <c r="L11" i="105" s="1"/>
  <c r="M11" i="105" s="1"/>
</calcChain>
</file>

<file path=xl/sharedStrings.xml><?xml version="1.0" encoding="utf-8"?>
<sst xmlns="http://schemas.openxmlformats.org/spreadsheetml/2006/main" count="842" uniqueCount="421">
  <si>
    <t>ii</t>
  </si>
  <si>
    <t>Rs.</t>
  </si>
  <si>
    <t>i</t>
  </si>
  <si>
    <t>Sr. No.</t>
  </si>
  <si>
    <t>I</t>
  </si>
  <si>
    <t>Sr.No</t>
  </si>
  <si>
    <t>Particulars</t>
  </si>
  <si>
    <t>Total</t>
  </si>
  <si>
    <t>Account</t>
  </si>
  <si>
    <t xml:space="preserve">Total </t>
  </si>
  <si>
    <t>Gross Block</t>
  </si>
  <si>
    <t>Provision for Depreciation</t>
  </si>
  <si>
    <t>Net Block</t>
  </si>
  <si>
    <t>Opening Balance</t>
  </si>
  <si>
    <t>Closing balance</t>
  </si>
  <si>
    <t>Sr. No</t>
  </si>
  <si>
    <t>II</t>
  </si>
  <si>
    <t>Account code</t>
  </si>
  <si>
    <t>PARTICULARS</t>
  </si>
  <si>
    <t>Revenue from operations</t>
  </si>
  <si>
    <t>(a)</t>
  </si>
  <si>
    <t>(b)</t>
  </si>
  <si>
    <t>(c)</t>
  </si>
  <si>
    <t>Inventories</t>
  </si>
  <si>
    <t>Authorised:</t>
  </si>
  <si>
    <t>Issued, Subscribed and Paid up:</t>
  </si>
  <si>
    <t>Account Code</t>
  </si>
  <si>
    <t>Reserves &amp; Surplus</t>
  </si>
  <si>
    <t>Rupees</t>
  </si>
  <si>
    <t>(A)</t>
  </si>
  <si>
    <t>(B)</t>
  </si>
  <si>
    <t>Reserve for Material Cost Variance Account</t>
  </si>
  <si>
    <t>Note No.</t>
  </si>
  <si>
    <t>EQUITY AND LIABILITES</t>
  </si>
  <si>
    <t>Long-term provisions</t>
  </si>
  <si>
    <t>Short-term provisions</t>
  </si>
  <si>
    <t xml:space="preserve">ASSETS  </t>
  </si>
  <si>
    <t>Intangible assets under development</t>
  </si>
  <si>
    <t>Long-term loans and advances</t>
  </si>
  <si>
    <t>(d)</t>
  </si>
  <si>
    <t>Other non-current assets</t>
  </si>
  <si>
    <t>(e)</t>
  </si>
  <si>
    <t>(f)</t>
  </si>
  <si>
    <t>Short-term loans &amp; advances</t>
  </si>
  <si>
    <t>Expenses</t>
  </si>
  <si>
    <t>Basic</t>
  </si>
  <si>
    <t>Diluted</t>
  </si>
  <si>
    <t>Add</t>
  </si>
  <si>
    <t xml:space="preserve">Intangible assets </t>
  </si>
  <si>
    <t>(i)</t>
  </si>
  <si>
    <t>(ii)</t>
  </si>
  <si>
    <t>(iii)</t>
  </si>
  <si>
    <t>(iv)</t>
  </si>
  <si>
    <t>Total Revenue (1+2)</t>
  </si>
  <si>
    <t>Addition</t>
  </si>
  <si>
    <t>Rep</t>
  </si>
  <si>
    <t xml:space="preserve">Surplus </t>
  </si>
  <si>
    <t xml:space="preserve">Capital Reserves </t>
  </si>
  <si>
    <t>Other Reserves</t>
  </si>
  <si>
    <t>Opening Balance as per Profit &amp; Loss Account</t>
  </si>
  <si>
    <t>Date of Maturity of Loan</t>
  </si>
  <si>
    <t>Date of Availment of Loan</t>
  </si>
  <si>
    <t>Capital work-in-progress</t>
  </si>
  <si>
    <t>Repairs &amp; maintenance</t>
  </si>
  <si>
    <t>Other income</t>
  </si>
  <si>
    <t>Deferred tax</t>
  </si>
  <si>
    <t>Current Maturities of Long term borrowings i.e. other Current Liabilites</t>
  </si>
  <si>
    <t>Non Current Liabilities - Long Term Borrowings</t>
  </si>
  <si>
    <t>Total Long Term Borrowings</t>
  </si>
  <si>
    <t>(C)=(A)-(B)</t>
  </si>
  <si>
    <t>Add : Addition during the year</t>
  </si>
  <si>
    <t>Less : Utilized/transferred during the year</t>
  </si>
  <si>
    <t>Add :Net Profit/(Loss) after tax for the current year</t>
  </si>
  <si>
    <t xml:space="preserve">Significant accounting policies </t>
  </si>
  <si>
    <t>(Net Income)/ Expenditure</t>
  </si>
  <si>
    <t>Money received against share warrants</t>
  </si>
  <si>
    <t>Unsecured loans</t>
  </si>
  <si>
    <t>Other long-term liabilities</t>
  </si>
  <si>
    <t>Trade payables</t>
  </si>
  <si>
    <t>Other current liabilities</t>
  </si>
  <si>
    <t>Non current assets</t>
  </si>
  <si>
    <t>Fixed assets</t>
  </si>
  <si>
    <t>Tangible assets</t>
  </si>
  <si>
    <t>Non-current investments</t>
  </si>
  <si>
    <t>Current assets</t>
  </si>
  <si>
    <t>Current investments</t>
  </si>
  <si>
    <t>Trade receivables</t>
  </si>
  <si>
    <t>Other current assets</t>
  </si>
  <si>
    <t>Share Capital</t>
  </si>
  <si>
    <t xml:space="preserve">Share Capital pending allotment </t>
  </si>
  <si>
    <t>Non-Current liabilities</t>
  </si>
  <si>
    <t>Deferred tax liabilities (Net)</t>
  </si>
  <si>
    <t>Current Liabilities</t>
  </si>
  <si>
    <t>Short-term borrowings</t>
  </si>
  <si>
    <t>Deferred tax assets (Net)</t>
  </si>
  <si>
    <t>Employee benefit expenses</t>
  </si>
  <si>
    <t>Finance costs</t>
  </si>
  <si>
    <t>Depreciation &amp; amortization expenses</t>
  </si>
  <si>
    <t>Other expenses</t>
  </si>
  <si>
    <t>Administration &amp; General expense</t>
  </si>
  <si>
    <t>Total expenes</t>
  </si>
  <si>
    <t>Tax expense</t>
  </si>
  <si>
    <t>Current tax</t>
  </si>
  <si>
    <t>Earnings per equity share (Rs.)</t>
  </si>
  <si>
    <t>Expenditure</t>
  </si>
  <si>
    <t>Receipt</t>
  </si>
  <si>
    <t>Profit/(Loss) before tax (3-4)</t>
  </si>
  <si>
    <t>Profit /(Loss) after tax from continuing operations (5-6)</t>
  </si>
  <si>
    <t>Shareholders' Funds</t>
  </si>
  <si>
    <t>Long-term borrowings</t>
  </si>
  <si>
    <t>Secured loans</t>
  </si>
  <si>
    <t>Note 3: Share Capital</t>
  </si>
  <si>
    <t>Note 4: Reserves &amp; Surplus</t>
  </si>
  <si>
    <t>Note 5: Long Term Borrowings</t>
  </si>
  <si>
    <t>Note 5.1 - Secured Loans</t>
  </si>
  <si>
    <t>Note 5.2 - Unsecured Loans</t>
  </si>
  <si>
    <t>Note 7: Long Term Provisions</t>
  </si>
  <si>
    <t>Note 8: Short Term Borrowings</t>
  </si>
  <si>
    <t>Note 10: Short Term Provisions</t>
  </si>
  <si>
    <t xml:space="preserve">Note 11: Tangible Assets </t>
  </si>
  <si>
    <t>Note 12: Capital Work in Progress</t>
  </si>
  <si>
    <t>Cash Flow Statement</t>
  </si>
  <si>
    <t>Cash &amp; cash equivalents</t>
  </si>
  <si>
    <t>Note 13: Long Term Loans &amp; Advances</t>
  </si>
  <si>
    <t>Note 14: Other Non Current Assets</t>
  </si>
  <si>
    <t>Note 15: Inventories</t>
  </si>
  <si>
    <t>Note 16: Trade Receivables</t>
  </si>
  <si>
    <t>Note 17: Cash &amp; Cash equivalents</t>
  </si>
  <si>
    <t>Note 18: Short Term Loans &amp; Advances</t>
  </si>
  <si>
    <t>Note 19: Other Current Assets</t>
  </si>
  <si>
    <t>Note 20: Revenue from Operations</t>
  </si>
  <si>
    <t>Note 21: Other Income</t>
  </si>
  <si>
    <t>Note 28: Other Debits</t>
  </si>
  <si>
    <t>Note 29: Tax Expense - Income Tax/Deferred Tax</t>
  </si>
  <si>
    <t>Note 30: Prior Period Items</t>
  </si>
  <si>
    <t>Figures as at the end of current reporting period</t>
  </si>
  <si>
    <t>Figures as at the end of previous reporting period</t>
  </si>
  <si>
    <t>Term Loans 1</t>
  </si>
  <si>
    <t>Term Loans 2</t>
  </si>
  <si>
    <t>Term Loans 3</t>
  </si>
  <si>
    <t xml:space="preserve">Depreciation during the year </t>
  </si>
  <si>
    <t>….</t>
  </si>
  <si>
    <t>Note 9 - Other Current Liabilities</t>
  </si>
  <si>
    <t>any other</t>
  </si>
  <si>
    <t>Note 23: Employee benefits expenses</t>
  </si>
  <si>
    <t>Note 24: Finance Costs</t>
  </si>
  <si>
    <t>Note 25: Depreciation &amp; Amortization Expenses</t>
  </si>
  <si>
    <t>Note 26: Repair &amp; Maintenance</t>
  </si>
  <si>
    <t>The accompaning Notes are an integral part of financial statements</t>
  </si>
  <si>
    <t>(a) Non-Tariff Income</t>
  </si>
  <si>
    <t>(b) Others (specify)</t>
  </si>
  <si>
    <t>Note 21.2: Others</t>
  </si>
  <si>
    <t>Note 21.1: Non-Tariff Income</t>
  </si>
  <si>
    <t>Balance Sheet</t>
  </si>
  <si>
    <t>(in Rupees)</t>
  </si>
  <si>
    <t>Profit and Loss Account</t>
  </si>
  <si>
    <t>in Rupees</t>
  </si>
  <si>
    <t>Note 22: Cost of Material Consumed/Fuel Cost</t>
  </si>
  <si>
    <t>*For Generation &amp; Distribution</t>
  </si>
  <si>
    <t>**For Distribution</t>
  </si>
  <si>
    <t>iv</t>
  </si>
  <si>
    <t>iii</t>
  </si>
  <si>
    <t>…</t>
  </si>
  <si>
    <t>v</t>
  </si>
  <si>
    <t>Liability for Capital supplies/works</t>
  </si>
  <si>
    <t>Liability for supply of Material - O&amp;M</t>
  </si>
  <si>
    <t>Staff related liabilities &amp; provisions</t>
  </si>
  <si>
    <t xml:space="preserve">Liability for expenses </t>
  </si>
  <si>
    <t xml:space="preserve">Interest accrued but not due on borrowings </t>
  </si>
  <si>
    <t>GPF Liabilities</t>
  </si>
  <si>
    <t>Buildings</t>
  </si>
  <si>
    <t>Plant and Machinery</t>
  </si>
  <si>
    <t>Vehicles</t>
  </si>
  <si>
    <t>Furniture and fixture</t>
  </si>
  <si>
    <t>Office Equipment</t>
  </si>
  <si>
    <t>Capital works in progress</t>
  </si>
  <si>
    <t>Contracts in progress :</t>
  </si>
  <si>
    <t>Advances to Suppliers/ Contractors (capital) - being issue of material for works</t>
  </si>
  <si>
    <t>Other receivables</t>
  </si>
  <si>
    <t>Stores &amp; Spares</t>
  </si>
  <si>
    <t>Stock of material at stores</t>
  </si>
  <si>
    <t xml:space="preserve">Materials at site </t>
  </si>
  <si>
    <t>Material stock excess/shortage</t>
  </si>
  <si>
    <t xml:space="preserve">Less: Provisions for </t>
  </si>
  <si>
    <t>Difference in value of stock &amp; spares</t>
  </si>
  <si>
    <t>Value of obsolete items</t>
  </si>
  <si>
    <t>Value of unservicable items</t>
  </si>
  <si>
    <t>Total Provisions</t>
  </si>
  <si>
    <t>Net</t>
  </si>
  <si>
    <t>Note 22.1: Cost of Power Purchase</t>
  </si>
  <si>
    <t>Salaries</t>
  </si>
  <si>
    <t>Overtime</t>
  </si>
  <si>
    <t>Dearness Allowance</t>
  </si>
  <si>
    <t>Other Allowances</t>
  </si>
  <si>
    <t>Bonus</t>
  </si>
  <si>
    <t>Total (A)</t>
  </si>
  <si>
    <t>Medical expenses reimbursement</t>
  </si>
  <si>
    <t>Leave Travel Assistance/Concession</t>
  </si>
  <si>
    <t>Payment under Workmen Compensation Act</t>
  </si>
  <si>
    <t>Total (B)</t>
  </si>
  <si>
    <t>Staff Welfare Expenses</t>
  </si>
  <si>
    <t>Electricity Concession to Employees</t>
  </si>
  <si>
    <t>Total (C)</t>
  </si>
  <si>
    <t>Terminal Benefits</t>
  </si>
  <si>
    <t>Total (D)</t>
  </si>
  <si>
    <t>Grand Total(A+B+C+D)</t>
  </si>
  <si>
    <t>Interest on Loans</t>
  </si>
  <si>
    <t>Other interest &amp; finance charges</t>
  </si>
  <si>
    <t>Civil Works</t>
  </si>
  <si>
    <t>Lines and cable net works</t>
  </si>
  <si>
    <t>Furniture and Fixtures</t>
  </si>
  <si>
    <t>Rent, Rates &amp; Taxes</t>
  </si>
  <si>
    <t>Insurance</t>
  </si>
  <si>
    <t xml:space="preserve">Telephone, Postage, Telegramme and Telex </t>
  </si>
  <si>
    <t>Legal Charges</t>
  </si>
  <si>
    <t>Audit Fees</t>
  </si>
  <si>
    <t>Consultancy/Technical Charges</t>
  </si>
  <si>
    <t>Conveyance &amp; Travel Charges</t>
  </si>
  <si>
    <t xml:space="preserve">Fees &amp; Subscription </t>
  </si>
  <si>
    <t>Books &amp; Periodicals</t>
  </si>
  <si>
    <t>Printing &amp; Stationery</t>
  </si>
  <si>
    <t>Advertisement/Publicity expenses</t>
  </si>
  <si>
    <t>Electricity/Water Charges</t>
  </si>
  <si>
    <t>Expenses on Training</t>
  </si>
  <si>
    <t>Hospitality</t>
  </si>
  <si>
    <t>Conference Expenses</t>
  </si>
  <si>
    <t>Contingency Expenses</t>
  </si>
  <si>
    <t>Outsourcing expenses for engagement of Personnel on Contract basis</t>
  </si>
  <si>
    <t xml:space="preserve">Other expenses </t>
  </si>
  <si>
    <t>Note 27.1: Administration &amp; General Expenses</t>
  </si>
  <si>
    <t>As an Auditor</t>
  </si>
  <si>
    <t>i)</t>
  </si>
  <si>
    <t xml:space="preserve">Tax Audit Fee </t>
  </si>
  <si>
    <t>ii)</t>
  </si>
  <si>
    <t xml:space="preserve">Statutory Audit Fees </t>
  </si>
  <si>
    <t>iii)</t>
  </si>
  <si>
    <t>Note 27.2 - Administration &amp; General Expenses - Details of remuneration to Statutory Auditors (excluding Service Tax)</t>
  </si>
  <si>
    <t>Amounts provided for</t>
  </si>
  <si>
    <t xml:space="preserve">Value of obsolete stores </t>
  </si>
  <si>
    <t xml:space="preserve">Value of unserviceable stores </t>
  </si>
  <si>
    <t>Bad &amp; doubtful debts</t>
  </si>
  <si>
    <t>Losses under investigation</t>
  </si>
  <si>
    <t xml:space="preserve">Loss on sale of fixed assets </t>
  </si>
  <si>
    <t>Employee cost</t>
  </si>
  <si>
    <t>Finance cost</t>
  </si>
  <si>
    <t>Depreciation cost</t>
  </si>
  <si>
    <t>Repair &amp; Maintenance cost</t>
  </si>
  <si>
    <t>A&amp;G cost</t>
  </si>
  <si>
    <t>Accounting Statement Formats - G,T,D</t>
  </si>
  <si>
    <t>Balances at bank</t>
  </si>
  <si>
    <t>Cash on hand</t>
  </si>
  <si>
    <t>Outstanding for more than six months from due date</t>
  </si>
  <si>
    <t>Secured, Considered good</t>
  </si>
  <si>
    <t>Unsecured, Considered good</t>
  </si>
  <si>
    <t>Doubtful</t>
  </si>
  <si>
    <t>Other Debts</t>
  </si>
  <si>
    <t>Security Deposits</t>
  </si>
  <si>
    <t>Capital Advances</t>
  </si>
  <si>
    <t>Others</t>
  </si>
  <si>
    <t>Trade Payables</t>
  </si>
  <si>
    <t>Current Maturities of Long Term Debt</t>
  </si>
  <si>
    <t>Interest accrued and due on borrowings</t>
  </si>
  <si>
    <t>Other Payables</t>
  </si>
  <si>
    <t>(v)</t>
  </si>
  <si>
    <t>(vi)</t>
  </si>
  <si>
    <t>Long Term Trade Receivables</t>
  </si>
  <si>
    <t>Secured, considered good</t>
  </si>
  <si>
    <t>Unsecured, considered good</t>
  </si>
  <si>
    <t>Interest Income</t>
  </si>
  <si>
    <t>Other Non-operating income</t>
  </si>
  <si>
    <t>Cost of material consumed/Fuel Cost</t>
  </si>
  <si>
    <t>(a)*</t>
  </si>
  <si>
    <t>(b)**</t>
  </si>
  <si>
    <t>Cost of Power Purchase</t>
  </si>
  <si>
    <t>To be submitted for each Year for which Truing Up is being sought</t>
  </si>
  <si>
    <t>Repayment</t>
  </si>
  <si>
    <t>Balance sheet</t>
  </si>
  <si>
    <t>Profit loss</t>
  </si>
  <si>
    <t>CashFlow</t>
  </si>
  <si>
    <t>S.No.</t>
  </si>
  <si>
    <t>Title</t>
  </si>
  <si>
    <t>Reference</t>
  </si>
  <si>
    <t>Profit Loss</t>
  </si>
  <si>
    <t>Cash Flow</t>
  </si>
  <si>
    <t>Reserves and Surplus</t>
  </si>
  <si>
    <t>Secured Loans</t>
  </si>
  <si>
    <t>Unsecured Loans</t>
  </si>
  <si>
    <t>Other Long Term Liabilities &amp; Long Term Provisions</t>
  </si>
  <si>
    <t>Short Term Borrowings</t>
  </si>
  <si>
    <t>Other Current Liabilities</t>
  </si>
  <si>
    <t>Short Term Provisions</t>
  </si>
  <si>
    <t>Tangible Assets</t>
  </si>
  <si>
    <t>Capital Works in Progress</t>
  </si>
  <si>
    <t>Long Term Loans &amp; Advances</t>
  </si>
  <si>
    <t>Other Non Current Assets</t>
  </si>
  <si>
    <t>Trade Receivables and Cash &amp; Cash Equivalents</t>
  </si>
  <si>
    <t>Short Term Loans and Advances</t>
  </si>
  <si>
    <t>Other Current Assets</t>
  </si>
  <si>
    <t>Revenue from Operation &amp; Other Income</t>
  </si>
  <si>
    <t>Cost of Material Consumed &amp; Cost of Power Purchase</t>
  </si>
  <si>
    <t>Repair &amp; Maintenance</t>
  </si>
  <si>
    <t>Administrative &amp; General Expenses</t>
  </si>
  <si>
    <t>Other Debit &amp; Tax Expense</t>
  </si>
  <si>
    <t>Prior Period Items</t>
  </si>
  <si>
    <t>Employee Benefit Expenses</t>
  </si>
  <si>
    <t>Finance Cost and Depreciation &amp; Amortization Expenses</t>
  </si>
  <si>
    <t>Note 3</t>
  </si>
  <si>
    <t>Note 4</t>
  </si>
  <si>
    <t>Note 5.1</t>
  </si>
  <si>
    <t>Note 5.2</t>
  </si>
  <si>
    <t>Notes 6 &amp; 7</t>
  </si>
  <si>
    <t>Note 8</t>
  </si>
  <si>
    <t>Note 9</t>
  </si>
  <si>
    <t>Note 10</t>
  </si>
  <si>
    <t>Note 11</t>
  </si>
  <si>
    <t>Note 12</t>
  </si>
  <si>
    <t>Note 13</t>
  </si>
  <si>
    <t>Note 14</t>
  </si>
  <si>
    <t>Note 15</t>
  </si>
  <si>
    <t>Notes 16 &amp; 17</t>
  </si>
  <si>
    <t>Note 18</t>
  </si>
  <si>
    <t>Note 19</t>
  </si>
  <si>
    <t>Notes 20 &amp; 21</t>
  </si>
  <si>
    <t>Notes 22 &amp; 22.1</t>
  </si>
  <si>
    <t>Note 23</t>
  </si>
  <si>
    <t>Notes 24 &amp; 25</t>
  </si>
  <si>
    <t>Note 26</t>
  </si>
  <si>
    <t>Note 27</t>
  </si>
  <si>
    <t>Notes 28 &amp; 29</t>
  </si>
  <si>
    <t>Note 30</t>
  </si>
  <si>
    <t>As at 
31st Mar, 2015</t>
  </si>
  <si>
    <t>JAIGAD POWERTRANSCO LIMITED</t>
  </si>
  <si>
    <t>Accounting Statement Transmission</t>
  </si>
  <si>
    <t>Accounting Statement Tranmission</t>
  </si>
  <si>
    <t>Balance Sheet as at 31st March ,2015</t>
  </si>
  <si>
    <t>As of 31st March,2015</t>
  </si>
  <si>
    <t>As of 31st March,2014</t>
  </si>
  <si>
    <t>150,000,000 Equity Shares of Rs.10 each</t>
  </si>
  <si>
    <t xml:space="preserve">  (Previous year  150,000,000 equity shares of Rs 10 each)</t>
  </si>
  <si>
    <t>As on 31st March,2015</t>
  </si>
  <si>
    <t>As on 31st March,2014</t>
  </si>
  <si>
    <t>137,500,000 Equity  Shares  of  Rs.10 each</t>
  </si>
  <si>
    <t xml:space="preserve">  (Previous year  137,500,000 equity shares of Rs 10 each)</t>
  </si>
  <si>
    <t>Contingency Reserves</t>
  </si>
  <si>
    <t>ii)  DDT on Interim dividend</t>
  </si>
  <si>
    <t>i)    Interim dividend paid @ Rs 1 per share</t>
  </si>
  <si>
    <t>iii)   Proposed dividend</t>
  </si>
  <si>
    <t>v)Transferred to Contingency Reserve</t>
  </si>
  <si>
    <t>iv)  DDT on Proposed dividend</t>
  </si>
  <si>
    <t xml:space="preserve">Note 6: Other Long Term Liabilities-Not Applicable as per data available </t>
  </si>
  <si>
    <t>Provision for Employee Benefits</t>
  </si>
  <si>
    <t>For Leave Entitlement</t>
  </si>
  <si>
    <t>Rupee Term Loans:</t>
  </si>
  <si>
    <t>Other Loans &amp; Advances:</t>
  </si>
  <si>
    <t>Banks</t>
  </si>
  <si>
    <t>Working Capital Loan from Banks</t>
  </si>
  <si>
    <t>(vii)</t>
  </si>
  <si>
    <t>Statutory Dues</t>
  </si>
  <si>
    <t>Provision for Taxes</t>
  </si>
  <si>
    <t>Proposed Dividend</t>
  </si>
  <si>
    <t>Dividend Distribution Tax</t>
  </si>
  <si>
    <r>
      <t xml:space="preserve"> (Net of advance tax &amp; tds</t>
    </r>
    <r>
      <rPr>
        <sz val="10"/>
        <rFont val="Rupee Foradian"/>
        <family val="2"/>
      </rPr>
      <t xml:space="preserve">  Nil</t>
    </r>
    <r>
      <rPr>
        <sz val="10"/>
        <rFont val="Rupee"/>
      </rPr>
      <t>)</t>
    </r>
  </si>
  <si>
    <r>
      <t xml:space="preserve">  Previous year Rs.</t>
    </r>
    <r>
      <rPr>
        <sz val="10"/>
        <rFont val="Rupee Foradian"/>
        <family val="2"/>
      </rPr>
      <t>6,13,84,697</t>
    </r>
    <r>
      <rPr>
        <sz val="10"/>
        <rFont val="Arial"/>
        <family val="2"/>
      </rPr>
      <t>)</t>
    </r>
  </si>
  <si>
    <t>As at 
01st Apr, 2014</t>
  </si>
  <si>
    <t>Adjustments / Deductions</t>
  </si>
  <si>
    <t xml:space="preserve">Disposal during the year </t>
  </si>
  <si>
    <t xml:space="preserve">Addition during the year </t>
  </si>
  <si>
    <t>As at 
1st April 2014</t>
  </si>
  <si>
    <t>Computers</t>
  </si>
  <si>
    <t>P.Y as on 31st March,2014</t>
  </si>
  <si>
    <t>Deposits towards Lease of Land from JSW Energy Ltd</t>
  </si>
  <si>
    <r>
      <t xml:space="preserve">Advance tax and TDS (Net of Provision of 6,59,18,912, previous year </t>
    </r>
    <r>
      <rPr>
        <sz val="10"/>
        <rFont val="Rupee Foradian"/>
        <family val="2"/>
      </rPr>
      <t xml:space="preserve"> ` Nil</t>
    </r>
    <r>
      <rPr>
        <sz val="10"/>
        <rFont val="Arial"/>
        <family val="2"/>
      </rPr>
      <t>)</t>
    </r>
  </si>
  <si>
    <t>Other Receivables</t>
  </si>
  <si>
    <t xml:space="preserve">Advances recoverable in cash or in kind or for value to be received </t>
  </si>
  <si>
    <t>Prepaid Expenses</t>
  </si>
  <si>
    <t>Amount Recoverable towards unbilled revenue (pending approval of Tariff by MERC)</t>
  </si>
  <si>
    <t>Balance in Gratuity Fund</t>
  </si>
  <si>
    <t>Revenue From Transmission Operations</t>
  </si>
  <si>
    <t>Reversal of provision for Gratuity</t>
  </si>
  <si>
    <t>Gain on sale of current investments</t>
  </si>
  <si>
    <t>Not Applicable</t>
  </si>
  <si>
    <t>Contribution to Provident Fund and Staff Welfare Expenses</t>
  </si>
  <si>
    <t>Fixed loans</t>
  </si>
  <si>
    <t>Working Capital Loan</t>
  </si>
  <si>
    <t>Interest on Income Tax</t>
  </si>
  <si>
    <t xml:space="preserve">Depreciation </t>
  </si>
  <si>
    <t>Licence &amp; Application Filling FeesApplication and Filing Fees</t>
  </si>
  <si>
    <t>Corporate Social Responsibility</t>
  </si>
  <si>
    <t>Less: Deferred Tax to be recovered in future tariff determination (refer note 25 (iii))</t>
  </si>
  <si>
    <t>Depreciation (including prior period)</t>
  </si>
  <si>
    <t>Gain on sale of Current Investment</t>
  </si>
  <si>
    <t>Loss on asset written off</t>
  </si>
  <si>
    <t>Interest and Finance Expenditure</t>
  </si>
  <si>
    <t>Trade &amp; other receivables</t>
  </si>
  <si>
    <t>Tax Paid</t>
  </si>
  <si>
    <t>A. CASH FLOW FROM OPERATING ACTIVITIES</t>
  </si>
  <si>
    <t>Net Profit before tax</t>
  </si>
  <si>
    <t>Adjustment for</t>
  </si>
  <si>
    <t>Operating Profit before working capital changes</t>
  </si>
  <si>
    <t>NET CASH FLOW FROM / (USED IN) OPERATING ACTIVITIES</t>
  </si>
  <si>
    <t>B. CASH FLOW FROM INVESTMENT ACTIVITIES</t>
  </si>
  <si>
    <t>Fixed Assets, CWIP &amp; pre-operative expenses (net of project creditors)</t>
  </si>
  <si>
    <t>Long Term Investments</t>
  </si>
  <si>
    <t>Current Investments</t>
  </si>
  <si>
    <t>Loans and advances</t>
  </si>
  <si>
    <t>NET CASH FLOW FROM / (USED IN) INVESTMENT ACTIVITIES</t>
  </si>
  <si>
    <t>C. CASH FLOW FROM FINANCING ACTIVITIES</t>
  </si>
  <si>
    <t>Issue of Shares</t>
  </si>
  <si>
    <t>Advance against Share Capital</t>
  </si>
  <si>
    <t>Borrowings (- Repayments) (Net)</t>
  </si>
  <si>
    <t>Interest and Finance charges paid</t>
  </si>
  <si>
    <t>Dividend Paid (includes tax on dividend)</t>
  </si>
  <si>
    <t>NET CASH FLOW FROM / (USED IN) FINANCING ACTIVITIES</t>
  </si>
  <si>
    <t>NET INCREASE / (DECREASE) IN CASH AND</t>
  </si>
  <si>
    <t>CASH EQUIVALENTS (A+B+C)</t>
  </si>
  <si>
    <t>CASH AND CASH EQUIVALENTS - OPENING BALANCES</t>
  </si>
  <si>
    <t>CASH AND CASH EQUIVALENTS - CLOSING BALANCES</t>
  </si>
  <si>
    <t>Certification Fees</t>
  </si>
  <si>
    <t>*Non current Liabilities and Current maturities of long term borrowing as on 31st March,2014 and 31st March,2015 have been considered from the audited final accounts provided by the company.</t>
  </si>
  <si>
    <t>Note 5: Long Term Borrowings*</t>
  </si>
  <si>
    <t>Note 18.1 - Details of Short Term Loans &amp;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</si>
</sst>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(* #,##0.00_);_(* \(#,##0.00\);_(* &quot;-&quot;??_);_(@_)"/>
    <numFmt numFmtId="164" formatCode="_ &quot;Rs.&quot;\ * #,##0.00_ ;_ &quot;Rs.&quot;\ * \-#,##0.00_ ;_ &quot;Rs.&quot;\ * &quot;-&quot;??_ ;_ @_ "/>
    <numFmt numFmtId="165" formatCode="0.000"/>
    <numFmt numFmtId="166" formatCode="0.0"/>
    <numFmt numFmtId="167" formatCode="0.00_);\(0.00\)"/>
    <numFmt numFmtId="168" formatCode="0.0_);\(0.0\)"/>
    <numFmt numFmtId="169" formatCode="0.000_);\(0.000\)"/>
    <numFmt numFmtId="170" formatCode="0_);[Red]\(0\)"/>
    <numFmt numFmtId="171" formatCode="0.0_);[Red]\(0.0\)"/>
    <numFmt numFmtId="172" formatCode="0.00_);[Red]\(0.00\)"/>
    <numFmt numFmtId="173" formatCode="0.000_);[Red]\(0.000\)"/>
    <numFmt numFmtId="174" formatCode="0.00000_);[Red]\(0.00000\)"/>
    <numFmt numFmtId="175" formatCode="00000"/>
    <numFmt numFmtId="176" formatCode="0_);\(0\)"/>
    <numFmt numFmtId="177" formatCode="0.0000%"/>
    <numFmt numFmtId="178" formatCode="#,###,##0_);[Red]\(#,###,##0\)"/>
    <numFmt numFmtId="179" formatCode="#,##0;[Red]#,##0"/>
    <numFmt numFmtId="180" formatCode="_([$€-2]* #,##0.00_);_([$€-2]* \(#,##0.00\);_([$€-2]* &quot;-&quot;??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Times New Roman"/>
      <family val="1"/>
    </font>
    <font>
      <sz val="10"/>
      <name val="Rupee Foradian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20"/>
      <name val="Times New Roman"/>
      <family val="1"/>
    </font>
    <font>
      <b/>
      <sz val="11"/>
      <color theme="1"/>
      <name val="Arial"/>
      <family val="2"/>
    </font>
    <font>
      <sz val="10"/>
      <name val="Rupee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6">
    <xf numFmtId="170" fontId="0" fillId="0" borderId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170" fontId="2" fillId="0" borderId="0"/>
    <xf numFmtId="0" fontId="7" fillId="0" borderId="0"/>
    <xf numFmtId="9" fontId="1" fillId="0" borderId="0" applyFont="0" applyFill="0" applyBorder="0" applyAlignment="0" applyProtection="0"/>
    <xf numFmtId="170" fontId="13" fillId="0" borderId="0" applyNumberFormat="0" applyFill="0" applyBorder="0" applyAlignment="0" applyProtection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</cellStyleXfs>
  <cellXfs count="346">
    <xf numFmtId="170" fontId="0" fillId="0" borderId="0" xfId="0"/>
    <xf numFmtId="0" fontId="5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center"/>
    </xf>
    <xf numFmtId="170" fontId="6" fillId="0" borderId="0" xfId="0" applyFont="1" applyFill="1" applyAlignment="1">
      <alignment vertical="center"/>
    </xf>
    <xf numFmtId="170" fontId="6" fillId="0" borderId="0" xfId="0" applyFont="1" applyFill="1" applyAlignment="1">
      <alignment horizontal="center" vertical="center"/>
    </xf>
    <xf numFmtId="170" fontId="5" fillId="0" borderId="0" xfId="0" applyFont="1" applyFill="1" applyBorder="1" applyAlignment="1">
      <alignment horizontal="center" vertical="center"/>
    </xf>
    <xf numFmtId="170" fontId="5" fillId="2" borderId="1" xfId="0" applyFont="1" applyFill="1" applyBorder="1" applyAlignment="1">
      <alignment horizontal="center" vertical="center" wrapText="1"/>
    </xf>
    <xf numFmtId="170" fontId="5" fillId="0" borderId="0" xfId="0" applyFont="1" applyFill="1" applyBorder="1" applyAlignment="1">
      <alignment vertical="center" wrapText="1"/>
    </xf>
    <xf numFmtId="170" fontId="5" fillId="0" borderId="1" xfId="0" applyFont="1" applyFill="1" applyBorder="1" applyAlignment="1">
      <alignment horizontal="center" vertical="center"/>
    </xf>
    <xf numFmtId="170" fontId="5" fillId="0" borderId="1" xfId="0" applyFont="1" applyFill="1" applyBorder="1" applyAlignment="1">
      <alignment vertical="center"/>
    </xf>
    <xf numFmtId="170" fontId="6" fillId="0" borderId="1" xfId="0" applyFont="1" applyFill="1" applyBorder="1" applyAlignment="1">
      <alignment vertical="center"/>
    </xf>
    <xf numFmtId="170" fontId="6" fillId="0" borderId="1" xfId="0" applyFont="1" applyFill="1" applyBorder="1" applyAlignment="1">
      <alignment horizontal="center" vertical="center"/>
    </xf>
    <xf numFmtId="172" fontId="6" fillId="0" borderId="1" xfId="0" applyNumberFormat="1" applyFont="1" applyFill="1" applyBorder="1" applyAlignment="1">
      <alignment vertical="center"/>
    </xf>
    <xf numFmtId="172" fontId="6" fillId="0" borderId="0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170" fontId="6" fillId="0" borderId="1" xfId="0" applyNumberFormat="1" applyFont="1" applyFill="1" applyBorder="1" applyAlignment="1">
      <alignment horizontal="center" vertical="center"/>
    </xf>
    <xf numFmtId="170" fontId="6" fillId="0" borderId="1" xfId="0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horizontal="center" vertical="center"/>
    </xf>
    <xf numFmtId="170" fontId="6" fillId="0" borderId="1" xfId="0" applyNumberFormat="1" applyFont="1" applyFill="1" applyBorder="1" applyAlignment="1">
      <alignment vertical="center"/>
    </xf>
    <xf numFmtId="38" fontId="6" fillId="0" borderId="0" xfId="0" applyNumberFormat="1" applyFont="1" applyFill="1" applyAlignment="1">
      <alignment vertical="center"/>
    </xf>
    <xf numFmtId="171" fontId="6" fillId="0" borderId="1" xfId="0" applyNumberFormat="1" applyFont="1" applyFill="1" applyBorder="1" applyAlignment="1">
      <alignment horizontal="center" vertical="center"/>
    </xf>
    <xf numFmtId="174" fontId="6" fillId="0" borderId="0" xfId="0" applyNumberFormat="1" applyFont="1" applyFill="1" applyAlignment="1">
      <alignment vertical="center"/>
    </xf>
    <xf numFmtId="170" fontId="5" fillId="0" borderId="1" xfId="0" applyFont="1" applyFill="1" applyBorder="1" applyAlignment="1">
      <alignment horizontal="right" vertical="center"/>
    </xf>
    <xf numFmtId="174" fontId="6" fillId="0" borderId="0" xfId="0" applyNumberFormat="1" applyFont="1" applyFill="1" applyBorder="1" applyAlignment="1">
      <alignment vertical="center"/>
    </xf>
    <xf numFmtId="170" fontId="5" fillId="0" borderId="0" xfId="0" applyFont="1" applyFill="1" applyBorder="1" applyAlignment="1">
      <alignment vertical="center"/>
    </xf>
    <xf numFmtId="170" fontId="6" fillId="0" borderId="0" xfId="0" applyFont="1" applyFill="1" applyBorder="1" applyAlignment="1">
      <alignment vertical="center"/>
    </xf>
    <xf numFmtId="38" fontId="6" fillId="3" borderId="0" xfId="0" applyNumberFormat="1" applyFont="1" applyFill="1" applyBorder="1" applyAlignment="1">
      <alignment vertical="center"/>
    </xf>
    <xf numFmtId="173" fontId="6" fillId="0" borderId="0" xfId="0" applyNumberFormat="1" applyFont="1" applyFill="1" applyBorder="1" applyAlignment="1">
      <alignment vertical="center"/>
    </xf>
    <xf numFmtId="170" fontId="6" fillId="0" borderId="0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170" fontId="5" fillId="0" borderId="1" xfId="0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center" vertical="center" wrapText="1"/>
    </xf>
    <xf numFmtId="174" fontId="6" fillId="0" borderId="1" xfId="5" applyNumberFormat="1" applyFont="1" applyFill="1" applyBorder="1" applyAlignment="1">
      <alignment vertical="center"/>
    </xf>
    <xf numFmtId="0" fontId="5" fillId="0" borderId="1" xfId="5" applyFont="1" applyFill="1" applyBorder="1" applyAlignment="1">
      <alignment horizontal="left" vertical="center"/>
    </xf>
    <xf numFmtId="170" fontId="5" fillId="0" borderId="1" xfId="0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right" vertical="center"/>
    </xf>
    <xf numFmtId="0" fontId="6" fillId="0" borderId="1" xfId="5" applyFont="1" applyFill="1" applyBorder="1" applyAlignment="1">
      <alignment horizontal="center" vertical="center"/>
    </xf>
    <xf numFmtId="174" fontId="6" fillId="0" borderId="1" xfId="5" applyNumberFormat="1" applyFont="1" applyFill="1" applyBorder="1" applyAlignment="1">
      <alignment vertical="center" wrapText="1"/>
    </xf>
    <xf numFmtId="0" fontId="6" fillId="0" borderId="1" xfId="5" applyFont="1" applyFill="1" applyBorder="1" applyAlignment="1">
      <alignment horizontal="left" vertical="center" wrapText="1"/>
    </xf>
    <xf numFmtId="40" fontId="6" fillId="0" borderId="1" xfId="0" applyNumberFormat="1" applyFont="1" applyFill="1" applyBorder="1" applyAlignment="1">
      <alignment vertical="center"/>
    </xf>
    <xf numFmtId="0" fontId="5" fillId="2" borderId="1" xfId="5" applyFont="1" applyFill="1" applyBorder="1" applyAlignment="1">
      <alignment horizontal="center" vertical="center" wrapText="1"/>
    </xf>
    <xf numFmtId="172" fontId="5" fillId="0" borderId="0" xfId="0" applyNumberFormat="1" applyFont="1" applyFill="1" applyBorder="1" applyAlignment="1">
      <alignment horizontal="right" vertical="center"/>
    </xf>
    <xf numFmtId="170" fontId="5" fillId="0" borderId="0" xfId="0" applyFont="1" applyFill="1" applyBorder="1" applyAlignment="1">
      <alignment horizontal="right" vertical="center"/>
    </xf>
    <xf numFmtId="37" fontId="6" fillId="0" borderId="1" xfId="0" applyNumberFormat="1" applyFont="1" applyFill="1" applyBorder="1" applyAlignment="1">
      <alignment vertical="center"/>
    </xf>
    <xf numFmtId="170" fontId="6" fillId="0" borderId="0" xfId="0" applyNumberFormat="1" applyFont="1" applyFill="1" applyBorder="1" applyAlignment="1">
      <alignment horizontal="center" vertical="center"/>
    </xf>
    <xf numFmtId="170" fontId="5" fillId="0" borderId="1" xfId="0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vertical="center"/>
    </xf>
    <xf numFmtId="170" fontId="5" fillId="0" borderId="0" xfId="0" applyFont="1" applyFill="1" applyAlignment="1">
      <alignment vertical="center"/>
    </xf>
    <xf numFmtId="170" fontId="5" fillId="0" borderId="0" xfId="0" applyNumberFormat="1" applyFont="1" applyFill="1" applyBorder="1" applyAlignment="1">
      <alignment horizontal="center" vertical="center"/>
    </xf>
    <xf numFmtId="170" fontId="5" fillId="2" borderId="1" xfId="0" applyFont="1" applyFill="1" applyBorder="1" applyAlignment="1">
      <alignment horizontal="center" vertical="center"/>
    </xf>
    <xf numFmtId="170" fontId="6" fillId="0" borderId="1" xfId="0" applyFont="1" applyFill="1" applyBorder="1" applyAlignment="1">
      <alignment horizontal="center" vertical="center" wrapText="1"/>
    </xf>
    <xf numFmtId="170" fontId="6" fillId="0" borderId="1" xfId="0" applyFont="1" applyFill="1" applyBorder="1" applyAlignment="1">
      <alignment horizontal="left" vertical="center"/>
    </xf>
    <xf numFmtId="170" fontId="6" fillId="0" borderId="1" xfId="0" applyFont="1" applyFill="1" applyBorder="1" applyAlignment="1">
      <alignment vertical="center" wrapText="1"/>
    </xf>
    <xf numFmtId="170" fontId="6" fillId="0" borderId="1" xfId="0" applyFont="1" applyFill="1" applyBorder="1" applyAlignment="1">
      <alignment horizontal="center" vertical="top"/>
    </xf>
    <xf numFmtId="168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vertical="center"/>
    </xf>
    <xf numFmtId="170" fontId="5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/>
    <xf numFmtId="164" fontId="5" fillId="0" borderId="0" xfId="1" applyNumberFormat="1" applyFont="1" applyFill="1" applyBorder="1" applyAlignment="1">
      <alignment vertical="center"/>
    </xf>
    <xf numFmtId="170" fontId="6" fillId="3" borderId="0" xfId="0" applyFont="1" applyFill="1" applyBorder="1" applyAlignment="1">
      <alignment vertical="center"/>
    </xf>
    <xf numFmtId="168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/>
    <xf numFmtId="3" fontId="6" fillId="0" borderId="1" xfId="0" applyNumberFormat="1" applyFont="1" applyFill="1" applyBorder="1"/>
    <xf numFmtId="168" fontId="6" fillId="0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/>
    </xf>
    <xf numFmtId="38" fontId="6" fillId="0" borderId="1" xfId="0" applyNumberFormat="1" applyFont="1" applyFill="1" applyBorder="1"/>
    <xf numFmtId="37" fontId="6" fillId="0" borderId="1" xfId="0" applyNumberFormat="1" applyFont="1" applyFill="1" applyBorder="1"/>
    <xf numFmtId="38" fontId="5" fillId="0" borderId="1" xfId="0" applyNumberFormat="1" applyFont="1" applyFill="1" applyBorder="1"/>
    <xf numFmtId="170" fontId="5" fillId="0" borderId="0" xfId="0" applyFont="1" applyBorder="1" applyAlignment="1">
      <alignment horizontal="center" vertical="center"/>
    </xf>
    <xf numFmtId="170" fontId="6" fillId="0" borderId="0" xfId="0" applyFont="1" applyBorder="1" applyAlignment="1">
      <alignment vertical="center"/>
    </xf>
    <xf numFmtId="170" fontId="5" fillId="0" borderId="0" xfId="0" applyFont="1" applyBorder="1" applyAlignment="1">
      <alignment horizontal="left" vertical="center"/>
    </xf>
    <xf numFmtId="170" fontId="5" fillId="0" borderId="0" xfId="0" applyFont="1" applyBorder="1" applyAlignment="1">
      <alignment horizontal="left"/>
    </xf>
    <xf numFmtId="170" fontId="6" fillId="0" borderId="0" xfId="0" applyFont="1" applyBorder="1" applyAlignment="1">
      <alignment vertical="center" wrapText="1"/>
    </xf>
    <xf numFmtId="170" fontId="5" fillId="0" borderId="0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70" fontId="6" fillId="0" borderId="0" xfId="0" applyFont="1" applyBorder="1" applyAlignment="1">
      <alignment horizontal="center" vertical="center"/>
    </xf>
    <xf numFmtId="170" fontId="5" fillId="0" borderId="1" xfId="0" applyFont="1" applyBorder="1" applyAlignment="1">
      <alignment horizontal="center" vertical="center"/>
    </xf>
    <xf numFmtId="170" fontId="5" fillId="0" borderId="1" xfId="0" applyFont="1" applyBorder="1" applyAlignment="1">
      <alignment vertical="center" wrapText="1"/>
    </xf>
    <xf numFmtId="169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/>
    </xf>
    <xf numFmtId="17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170" fontId="6" fillId="0" borderId="1" xfId="0" applyFont="1" applyBorder="1" applyAlignment="1">
      <alignment horizontal="center" vertical="top"/>
    </xf>
    <xf numFmtId="170" fontId="6" fillId="0" borderId="1" xfId="0" applyFont="1" applyBorder="1" applyAlignment="1">
      <alignment vertical="center" wrapText="1"/>
    </xf>
    <xf numFmtId="170" fontId="6" fillId="0" borderId="1" xfId="0" applyFont="1" applyBorder="1" applyAlignment="1">
      <alignment horizontal="center" vertical="center"/>
    </xf>
    <xf numFmtId="170" fontId="5" fillId="0" borderId="1" xfId="0" applyFont="1" applyBorder="1" applyAlignment="1">
      <alignment horizontal="right" vertical="center" wrapText="1"/>
    </xf>
    <xf numFmtId="170" fontId="5" fillId="0" borderId="1" xfId="0" applyFont="1" applyBorder="1" applyAlignment="1">
      <alignment vertical="center"/>
    </xf>
    <xf numFmtId="170" fontId="5" fillId="0" borderId="1" xfId="0" applyFont="1" applyBorder="1" applyAlignment="1">
      <alignment horizontal="left" vertical="center"/>
    </xf>
    <xf numFmtId="170" fontId="6" fillId="0" borderId="1" xfId="0" applyFont="1" applyBorder="1" applyAlignment="1">
      <alignment horizontal="right" vertical="center"/>
    </xf>
    <xf numFmtId="170" fontId="5" fillId="0" borderId="0" xfId="0" applyFont="1" applyBorder="1" applyAlignment="1">
      <alignment vertical="top"/>
    </xf>
    <xf numFmtId="3" fontId="8" fillId="0" borderId="0" xfId="0" applyNumberFormat="1" applyFont="1" applyFill="1" applyBorder="1" applyAlignment="1">
      <alignment vertical="center"/>
    </xf>
    <xf numFmtId="170" fontId="6" fillId="0" borderId="0" xfId="0" applyFont="1" applyFill="1" applyBorder="1" applyAlignment="1">
      <alignment horizontal="center" vertical="top"/>
    </xf>
    <xf numFmtId="170" fontId="6" fillId="0" borderId="0" xfId="0" applyFont="1" applyFill="1" applyBorder="1" applyAlignment="1">
      <alignment vertical="top" wrapText="1"/>
    </xf>
    <xf numFmtId="170" fontId="5" fillId="0" borderId="0" xfId="0" applyFont="1" applyBorder="1" applyAlignment="1">
      <alignment vertical="center"/>
    </xf>
    <xf numFmtId="170" fontId="5" fillId="0" borderId="0" xfId="0" applyFont="1" applyFill="1" applyBorder="1" applyAlignment="1">
      <alignment vertical="top" wrapText="1"/>
    </xf>
    <xf numFmtId="170" fontId="5" fillId="0" borderId="0" xfId="0" applyFont="1" applyBorder="1" applyAlignment="1">
      <alignment horizontal="left" vertical="top"/>
    </xf>
    <xf numFmtId="170" fontId="6" fillId="0" borderId="0" xfId="0" applyFont="1" applyBorder="1" applyAlignment="1">
      <alignment vertical="top"/>
    </xf>
    <xf numFmtId="166" fontId="6" fillId="0" borderId="1" xfId="0" applyNumberFormat="1" applyFont="1" applyBorder="1" applyAlignment="1">
      <alignment horizontal="center" vertical="top" wrapText="1"/>
    </xf>
    <xf numFmtId="38" fontId="9" fillId="0" borderId="1" xfId="0" applyNumberFormat="1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70" fontId="5" fillId="0" borderId="1" xfId="0" applyFont="1" applyBorder="1" applyAlignment="1">
      <alignment horizontal="right" vertical="center"/>
    </xf>
    <xf numFmtId="166" fontId="6" fillId="0" borderId="1" xfId="0" applyNumberFormat="1" applyFont="1" applyBorder="1" applyAlignment="1">
      <alignment vertical="center"/>
    </xf>
    <xf numFmtId="170" fontId="5" fillId="0" borderId="0" xfId="0" applyFont="1" applyBorder="1" applyAlignment="1">
      <alignment vertical="top" wrapText="1"/>
    </xf>
    <xf numFmtId="38" fontId="6" fillId="0" borderId="2" xfId="0" applyNumberFormat="1" applyFont="1" applyFill="1" applyBorder="1" applyAlignment="1">
      <alignment vertical="center"/>
    </xf>
    <xf numFmtId="38" fontId="6" fillId="0" borderId="3" xfId="0" applyNumberFormat="1" applyFont="1" applyFill="1" applyBorder="1" applyAlignment="1">
      <alignment vertical="center"/>
    </xf>
    <xf numFmtId="170" fontId="5" fillId="0" borderId="0" xfId="0" applyFont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170" fontId="6" fillId="0" borderId="1" xfId="0" applyFont="1" applyBorder="1" applyAlignment="1">
      <alignment horizontal="justify" vertical="top" wrapText="1"/>
    </xf>
    <xf numFmtId="14" fontId="6" fillId="0" borderId="1" xfId="0" quotePrefix="1" applyNumberFormat="1" applyFont="1" applyBorder="1" applyAlignment="1">
      <alignment horizontal="center" vertical="top" wrapText="1"/>
    </xf>
    <xf numFmtId="170" fontId="6" fillId="0" borderId="1" xfId="0" applyFont="1" applyBorder="1" applyAlignment="1">
      <alignment horizontal="center" vertical="top" wrapText="1"/>
    </xf>
    <xf numFmtId="38" fontId="6" fillId="0" borderId="1" xfId="0" applyNumberFormat="1" applyFont="1" applyFill="1" applyBorder="1" applyAlignment="1">
      <alignment vertical="top"/>
    </xf>
    <xf numFmtId="1" fontId="5" fillId="0" borderId="1" xfId="0" applyNumberFormat="1" applyFont="1" applyBorder="1" applyAlignment="1">
      <alignment horizontal="center" vertical="top"/>
    </xf>
    <xf numFmtId="170" fontId="5" fillId="0" borderId="1" xfId="0" applyFont="1" applyBorder="1" applyAlignment="1">
      <alignment horizontal="center" vertical="top" wrapText="1"/>
    </xf>
    <xf numFmtId="169" fontId="6" fillId="0" borderId="1" xfId="0" applyNumberFormat="1" applyFont="1" applyBorder="1" applyAlignment="1">
      <alignment horizontal="center" vertical="top"/>
    </xf>
    <xf numFmtId="17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center"/>
    </xf>
    <xf numFmtId="3" fontId="6" fillId="0" borderId="0" xfId="1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170" fontId="6" fillId="0" borderId="5" xfId="0" applyFont="1" applyBorder="1" applyAlignment="1">
      <alignment horizontal="center" vertical="center"/>
    </xf>
    <xf numFmtId="170" fontId="6" fillId="0" borderId="0" xfId="0" applyNumberFormat="1" applyFont="1" applyFill="1" applyBorder="1" applyAlignment="1">
      <alignment vertical="center"/>
    </xf>
    <xf numFmtId="170" fontId="6" fillId="0" borderId="0" xfId="0" applyNumberFormat="1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left" vertical="center"/>
    </xf>
    <xf numFmtId="10" fontId="6" fillId="0" borderId="0" xfId="0" applyNumberFormat="1" applyFont="1" applyFill="1" applyBorder="1" applyAlignment="1">
      <alignment vertical="center"/>
    </xf>
    <xf numFmtId="170" fontId="5" fillId="2" borderId="1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/>
    </xf>
    <xf numFmtId="172" fontId="5" fillId="2" borderId="1" xfId="0" applyNumberFormat="1" applyFont="1" applyFill="1" applyBorder="1" applyAlignment="1">
      <alignment horizontal="center" vertical="center" wrapText="1"/>
    </xf>
    <xf numFmtId="0" fontId="6" fillId="0" borderId="1" xfId="9" applyNumberFormat="1" applyFont="1" applyFill="1" applyBorder="1" applyAlignment="1">
      <alignment horizontal="center" vertical="center"/>
    </xf>
    <xf numFmtId="170" fontId="6" fillId="0" borderId="1" xfId="0" applyFont="1" applyFill="1" applyBorder="1" applyAlignment="1">
      <alignment vertical="top" wrapText="1"/>
    </xf>
    <xf numFmtId="170" fontId="6" fillId="0" borderId="1" xfId="0" applyFont="1" applyFill="1" applyBorder="1" applyAlignment="1">
      <alignment horizontal="center" vertical="top" wrapText="1"/>
    </xf>
    <xf numFmtId="170" fontId="6" fillId="0" borderId="0" xfId="0" applyNumberFormat="1" applyFont="1" applyBorder="1" applyAlignment="1">
      <alignment horizontal="right" vertical="center"/>
    </xf>
    <xf numFmtId="170" fontId="6" fillId="0" borderId="2" xfId="0" applyFont="1" applyBorder="1" applyAlignment="1">
      <alignment vertical="center"/>
    </xf>
    <xf numFmtId="170" fontId="6" fillId="0" borderId="0" xfId="0" applyNumberFormat="1" applyFont="1" applyBorder="1" applyAlignment="1">
      <alignment horizontal="center" vertical="center"/>
    </xf>
    <xf numFmtId="173" fontId="6" fillId="0" borderId="0" xfId="0" applyNumberFormat="1" applyFont="1" applyBorder="1" applyAlignment="1">
      <alignment horizontal="right" vertical="center"/>
    </xf>
    <xf numFmtId="171" fontId="6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6" fillId="0" borderId="2" xfId="0" applyNumberFormat="1" applyFont="1" applyBorder="1" applyAlignment="1">
      <alignment horizontal="center" vertical="center"/>
    </xf>
    <xf numFmtId="170" fontId="6" fillId="0" borderId="2" xfId="0" applyFont="1" applyBorder="1" applyAlignment="1">
      <alignment horizontal="center" vertical="center"/>
    </xf>
    <xf numFmtId="170" fontId="5" fillId="0" borderId="2" xfId="0" applyFont="1" applyBorder="1" applyAlignment="1">
      <alignment horizontal="right" vertical="center"/>
    </xf>
    <xf numFmtId="170" fontId="5" fillId="0" borderId="2" xfId="0" applyFont="1" applyBorder="1" applyAlignment="1">
      <alignment horizontal="center" vertical="center"/>
    </xf>
    <xf numFmtId="38" fontId="5" fillId="0" borderId="2" xfId="0" applyNumberFormat="1" applyFont="1" applyFill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170" fontId="5" fillId="0" borderId="2" xfId="0" applyFont="1" applyBorder="1" applyAlignment="1">
      <alignment vertical="center"/>
    </xf>
    <xf numFmtId="38" fontId="5" fillId="0" borderId="3" xfId="0" applyNumberFormat="1" applyFont="1" applyFill="1" applyBorder="1" applyAlignment="1">
      <alignment vertical="center"/>
    </xf>
    <xf numFmtId="170" fontId="6" fillId="0" borderId="5" xfId="0" applyFont="1" applyBorder="1" applyAlignment="1">
      <alignment horizontal="right" vertical="center"/>
    </xf>
    <xf numFmtId="38" fontId="5" fillId="0" borderId="6" xfId="0" applyNumberFormat="1" applyFont="1" applyFill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3" fontId="6" fillId="0" borderId="1" xfId="0" applyNumberFormat="1" applyFont="1" applyBorder="1" applyAlignment="1">
      <alignment horizontal="center" vertical="center"/>
    </xf>
    <xf numFmtId="170" fontId="6" fillId="0" borderId="0" xfId="0" applyNumberFormat="1" applyFont="1" applyBorder="1" applyAlignment="1">
      <alignment vertical="center"/>
    </xf>
    <xf numFmtId="170" fontId="5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left" vertical="center"/>
    </xf>
    <xf numFmtId="170" fontId="5" fillId="0" borderId="1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right" vertical="center"/>
    </xf>
    <xf numFmtId="170" fontId="6" fillId="0" borderId="1" xfId="0" applyNumberFormat="1" applyFont="1" applyBorder="1" applyAlignment="1">
      <alignment vertical="center"/>
    </xf>
    <xf numFmtId="170" fontId="6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right" vertical="center"/>
    </xf>
    <xf numFmtId="171" fontId="5" fillId="0" borderId="1" xfId="0" applyNumberFormat="1" applyFont="1" applyBorder="1" applyAlignment="1">
      <alignment horizontal="center" vertical="center"/>
    </xf>
    <xf numFmtId="171" fontId="6" fillId="0" borderId="1" xfId="0" applyNumberFormat="1" applyFont="1" applyBorder="1" applyAlignment="1">
      <alignment horizontal="center" vertical="center"/>
    </xf>
    <xf numFmtId="170" fontId="6" fillId="3" borderId="0" xfId="0" applyNumberFormat="1" applyFont="1" applyFill="1" applyBorder="1" applyAlignment="1">
      <alignment vertical="center"/>
    </xf>
    <xf numFmtId="170" fontId="6" fillId="0" borderId="1" xfId="0" applyFont="1" applyBorder="1" applyAlignment="1">
      <alignment horizontal="right" vertical="center" wrapText="1"/>
    </xf>
    <xf numFmtId="170" fontId="6" fillId="0" borderId="1" xfId="0" applyFont="1" applyBorder="1" applyAlignment="1">
      <alignment horizontal="left" vertical="center" wrapText="1"/>
    </xf>
    <xf numFmtId="170" fontId="5" fillId="0" borderId="0" xfId="0" applyFont="1" applyBorder="1" applyAlignment="1">
      <alignment horizontal="right" vertical="center"/>
    </xf>
    <xf numFmtId="169" fontId="6" fillId="0" borderId="1" xfId="0" applyNumberFormat="1" applyFont="1" applyBorder="1" applyAlignment="1">
      <alignment horizontal="center" vertical="center" wrapText="1"/>
    </xf>
    <xf numFmtId="170" fontId="6" fillId="0" borderId="7" xfId="0" applyFont="1" applyFill="1" applyBorder="1" applyAlignment="1">
      <alignment vertical="center"/>
    </xf>
    <xf numFmtId="170" fontId="6" fillId="0" borderId="8" xfId="0" applyFont="1" applyFill="1" applyBorder="1" applyAlignment="1">
      <alignment vertical="center"/>
    </xf>
    <xf numFmtId="38" fontId="6" fillId="0" borderId="9" xfId="0" applyNumberFormat="1" applyFont="1" applyFill="1" applyBorder="1" applyAlignment="1">
      <alignment vertical="center"/>
    </xf>
    <xf numFmtId="170" fontId="6" fillId="0" borderId="10" xfId="0" applyFont="1" applyFill="1" applyBorder="1" applyAlignment="1">
      <alignment vertical="center"/>
    </xf>
    <xf numFmtId="170" fontId="6" fillId="0" borderId="1" xfId="0" applyFont="1" applyBorder="1" applyAlignment="1">
      <alignment horizontal="left" vertical="center"/>
    </xf>
    <xf numFmtId="0" fontId="6" fillId="0" borderId="1" xfId="5" applyFont="1" applyFill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75" fontId="6" fillId="0" borderId="1" xfId="0" applyNumberFormat="1" applyFont="1" applyBorder="1" applyAlignment="1">
      <alignment vertical="center"/>
    </xf>
    <xf numFmtId="170" fontId="6" fillId="0" borderId="0" xfId="0" applyFont="1"/>
    <xf numFmtId="174" fontId="6" fillId="0" borderId="0" xfId="0" applyNumberFormat="1" applyFont="1" applyBorder="1" applyAlignment="1">
      <alignment vertical="center"/>
    </xf>
    <xf numFmtId="173" fontId="5" fillId="0" borderId="1" xfId="0" applyNumberFormat="1" applyFont="1" applyBorder="1" applyAlignment="1">
      <alignment horizontal="center" vertical="center"/>
    </xf>
    <xf numFmtId="173" fontId="6" fillId="0" borderId="0" xfId="0" applyNumberFormat="1" applyFont="1" applyBorder="1" applyAlignment="1">
      <alignment vertical="center"/>
    </xf>
    <xf numFmtId="173" fontId="5" fillId="0" borderId="1" xfId="0" applyNumberFormat="1" applyFont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173" fontId="5" fillId="0" borderId="0" xfId="0" applyNumberFormat="1" applyFont="1" applyBorder="1" applyAlignment="1">
      <alignment horizontal="center" vertical="center"/>
    </xf>
    <xf numFmtId="171" fontId="5" fillId="0" borderId="1" xfId="0" applyNumberFormat="1" applyFont="1" applyFill="1" applyBorder="1" applyAlignment="1">
      <alignment horizontal="center" vertical="center"/>
    </xf>
    <xf numFmtId="173" fontId="6" fillId="0" borderId="1" xfId="0" applyNumberFormat="1" applyFont="1" applyBorder="1" applyAlignment="1">
      <alignment horizontal="center" vertical="center" wrapText="1"/>
    </xf>
    <xf numFmtId="173" fontId="6" fillId="0" borderId="1" xfId="0" applyNumberFormat="1" applyFont="1" applyBorder="1" applyAlignment="1">
      <alignment vertical="center"/>
    </xf>
    <xf numFmtId="170" fontId="5" fillId="2" borderId="1" xfId="0" applyFont="1" applyFill="1" applyBorder="1" applyAlignment="1">
      <alignment horizontal="center" vertical="center" wrapText="1"/>
    </xf>
    <xf numFmtId="170" fontId="5" fillId="2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/>
    </xf>
    <xf numFmtId="170" fontId="6" fillId="0" borderId="1" xfId="0" applyFont="1" applyFill="1" applyBorder="1" applyAlignment="1">
      <alignment horizontal="right" vertical="center"/>
    </xf>
    <xf numFmtId="170" fontId="5" fillId="2" borderId="1" xfId="0" applyNumberFormat="1" applyFont="1" applyFill="1" applyBorder="1" applyAlignment="1">
      <alignment horizontal="center" vertical="center" wrapText="1"/>
    </xf>
    <xf numFmtId="172" fontId="5" fillId="2" borderId="1" xfId="0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top" wrapText="1"/>
    </xf>
    <xf numFmtId="170" fontId="5" fillId="0" borderId="1" xfId="0" applyFont="1" applyFill="1" applyBorder="1" applyAlignment="1">
      <alignment horizontal="left" vertical="center"/>
    </xf>
    <xf numFmtId="170" fontId="5" fillId="2" borderId="1" xfId="0" applyFont="1" applyFill="1" applyBorder="1" applyAlignment="1">
      <alignment horizontal="center" vertical="center"/>
    </xf>
    <xf numFmtId="170" fontId="6" fillId="0" borderId="0" xfId="0" applyFont="1" applyBorder="1" applyAlignment="1">
      <alignment horizontal="left" vertical="top" wrapText="1"/>
    </xf>
    <xf numFmtId="38" fontId="5" fillId="0" borderId="1" xfId="0" applyNumberFormat="1" applyFont="1" applyFill="1" applyBorder="1" applyAlignment="1">
      <alignment horizontal="left" vertical="center"/>
    </xf>
    <xf numFmtId="170" fontId="6" fillId="0" borderId="1" xfId="0" applyFont="1" applyBorder="1" applyAlignment="1">
      <alignment horizontal="right" vertical="top" wrapText="1"/>
    </xf>
    <xf numFmtId="17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vertical="center"/>
    </xf>
    <xf numFmtId="170" fontId="6" fillId="0" borderId="1" xfId="0" applyNumberFormat="1" applyFont="1" applyBorder="1" applyAlignment="1">
      <alignment horizontal="left" vertical="center"/>
    </xf>
    <xf numFmtId="170" fontId="6" fillId="0" borderId="1" xfId="0" applyNumberFormat="1" applyFont="1" applyBorder="1" applyAlignment="1">
      <alignment horizontal="center" vertical="top"/>
    </xf>
    <xf numFmtId="170" fontId="6" fillId="0" borderId="1" xfId="0" applyNumberFormat="1" applyFont="1" applyBorder="1" applyAlignment="1">
      <alignment horizontal="justify" vertical="top" wrapText="1"/>
    </xf>
    <xf numFmtId="170" fontId="6" fillId="0" borderId="1" xfId="0" applyNumberFormat="1" applyFont="1" applyBorder="1" applyAlignment="1">
      <alignment vertical="top" wrapText="1"/>
    </xf>
    <xf numFmtId="170" fontId="6" fillId="0" borderId="1" xfId="0" applyNumberFormat="1" applyFont="1" applyBorder="1" applyAlignment="1">
      <alignment vertical="center" wrapText="1"/>
    </xf>
    <xf numFmtId="38" fontId="10" fillId="0" borderId="1" xfId="0" applyNumberFormat="1" applyFont="1" applyFill="1" applyBorder="1" applyAlignment="1">
      <alignment horizontal="left" vertical="center"/>
    </xf>
    <xf numFmtId="173" fontId="6" fillId="0" borderId="1" xfId="0" applyNumberFormat="1" applyFont="1" applyBorder="1" applyAlignment="1">
      <alignment horizontal="right" vertical="center"/>
    </xf>
    <xf numFmtId="170" fontId="5" fillId="0" borderId="12" xfId="0" applyFont="1" applyFill="1" applyBorder="1" applyAlignment="1">
      <alignment vertical="center"/>
    </xf>
    <xf numFmtId="170" fontId="5" fillId="2" borderId="1" xfId="0" applyFont="1" applyFill="1" applyBorder="1" applyAlignment="1">
      <alignment horizontal="center" vertical="center" wrapText="1"/>
    </xf>
    <xf numFmtId="170" fontId="6" fillId="0" borderId="1" xfId="0" applyFont="1" applyBorder="1" applyAlignment="1">
      <alignment horizontal="center" vertical="center" wrapText="1"/>
    </xf>
    <xf numFmtId="170" fontId="11" fillId="0" borderId="0" xfId="0" applyFont="1"/>
    <xf numFmtId="170" fontId="12" fillId="0" borderId="0" xfId="0" applyFont="1"/>
    <xf numFmtId="170" fontId="10" fillId="0" borderId="0" xfId="0" applyFont="1"/>
    <xf numFmtId="170" fontId="14" fillId="0" borderId="0" xfId="0" applyFont="1"/>
    <xf numFmtId="170" fontId="10" fillId="0" borderId="1" xfId="0" applyFont="1" applyBorder="1"/>
    <xf numFmtId="170" fontId="14" fillId="2" borderId="1" xfId="0" applyFont="1" applyFill="1" applyBorder="1" applyAlignment="1">
      <alignment horizontal="center" vertical="center"/>
    </xf>
    <xf numFmtId="170" fontId="10" fillId="0" borderId="1" xfId="10" quotePrefix="1" applyFont="1" applyBorder="1"/>
    <xf numFmtId="170" fontId="5" fillId="2" borderId="1" xfId="0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left" vertical="center"/>
    </xf>
    <xf numFmtId="170" fontId="5" fillId="2" borderId="1" xfId="0" applyNumberFormat="1" applyFont="1" applyFill="1" applyBorder="1" applyAlignment="1">
      <alignment horizontal="center" vertical="center" wrapText="1"/>
    </xf>
    <xf numFmtId="170" fontId="5" fillId="0" borderId="1" xfId="0" applyFont="1" applyBorder="1" applyAlignment="1">
      <alignment horizontal="center" vertical="center" wrapText="1"/>
    </xf>
    <xf numFmtId="180" fontId="16" fillId="0" borderId="0" xfId="12" applyFont="1" applyFill="1" applyBorder="1" applyAlignment="1"/>
    <xf numFmtId="0" fontId="5" fillId="0" borderId="0" xfId="5" applyFont="1" applyBorder="1" applyAlignment="1">
      <alignment vertical="center"/>
    </xf>
    <xf numFmtId="170" fontId="6" fillId="0" borderId="11" xfId="0" applyNumberFormat="1" applyFont="1" applyFill="1" applyBorder="1" applyAlignment="1">
      <alignment horizontal="center" vertical="center"/>
    </xf>
    <xf numFmtId="171" fontId="6" fillId="0" borderId="11" xfId="0" applyNumberFormat="1" applyFont="1" applyFill="1" applyBorder="1" applyAlignment="1">
      <alignment horizontal="center" vertical="center"/>
    </xf>
    <xf numFmtId="170" fontId="6" fillId="0" borderId="17" xfId="0" applyNumberFormat="1" applyFont="1" applyFill="1" applyBorder="1" applyAlignment="1">
      <alignment horizontal="center" vertical="center"/>
    </xf>
    <xf numFmtId="170" fontId="6" fillId="0" borderId="18" xfId="0" applyNumberFormat="1" applyFont="1" applyFill="1" applyBorder="1" applyAlignment="1">
      <alignment vertical="center"/>
    </xf>
    <xf numFmtId="170" fontId="6" fillId="0" borderId="18" xfId="0" applyNumberFormat="1" applyFont="1" applyFill="1" applyBorder="1" applyAlignment="1">
      <alignment horizontal="center" vertical="center"/>
    </xf>
    <xf numFmtId="170" fontId="5" fillId="0" borderId="12" xfId="0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/>
    </xf>
    <xf numFmtId="180" fontId="5" fillId="0" borderId="0" xfId="12" applyFont="1" applyFill="1" applyBorder="1" applyAlignment="1"/>
    <xf numFmtId="180" fontId="18" fillId="0" borderId="1" xfId="11" applyFont="1" applyFill="1" applyBorder="1"/>
    <xf numFmtId="170" fontId="6" fillId="0" borderId="13" xfId="0" applyFont="1" applyFill="1" applyBorder="1" applyAlignment="1">
      <alignment vertical="center"/>
    </xf>
    <xf numFmtId="180" fontId="19" fillId="0" borderId="1" xfId="11" applyFont="1" applyFill="1" applyBorder="1"/>
    <xf numFmtId="3" fontId="5" fillId="0" borderId="19" xfId="0" applyNumberFormat="1" applyFont="1" applyFill="1" applyBorder="1" applyAlignment="1">
      <alignment horizontal="right"/>
    </xf>
    <xf numFmtId="180" fontId="1" fillId="0" borderId="4" xfId="14" applyFont="1" applyFill="1" applyBorder="1" applyAlignment="1">
      <alignment horizontal="left" indent="1"/>
    </xf>
    <xf numFmtId="38" fontId="5" fillId="0" borderId="19" xfId="0" applyNumberFormat="1" applyFont="1" applyFill="1" applyBorder="1" applyAlignment="1">
      <alignment vertical="center"/>
    </xf>
    <xf numFmtId="180" fontId="16" fillId="0" borderId="1" xfId="13" applyFont="1" applyFill="1" applyBorder="1"/>
    <xf numFmtId="180" fontId="17" fillId="0" borderId="1" xfId="13" applyFont="1" applyFill="1" applyBorder="1"/>
    <xf numFmtId="180" fontId="21" fillId="0" borderId="1" xfId="13" applyFont="1" applyFill="1" applyBorder="1" applyAlignment="1">
      <alignment horizontal="left" vertical="top"/>
    </xf>
    <xf numFmtId="3" fontId="6" fillId="0" borderId="1" xfId="0" applyNumberFormat="1" applyFont="1" applyFill="1" applyBorder="1" applyAlignment="1">
      <alignment vertical="top"/>
    </xf>
    <xf numFmtId="180" fontId="6" fillId="0" borderId="4" xfId="13" applyFont="1" applyFill="1" applyBorder="1"/>
    <xf numFmtId="1" fontId="5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vertical="center"/>
    </xf>
    <xf numFmtId="170" fontId="5" fillId="0" borderId="19" xfId="0" applyFont="1" applyBorder="1" applyAlignment="1">
      <alignment vertical="center"/>
    </xf>
    <xf numFmtId="170" fontId="5" fillId="0" borderId="1" xfId="0" applyNumberFormat="1" applyFont="1" applyFill="1" applyBorder="1" applyAlignment="1">
      <alignment horizontal="center" vertical="center" wrapText="1"/>
    </xf>
    <xf numFmtId="170" fontId="5" fillId="0" borderId="11" xfId="0" applyNumberFormat="1" applyFont="1" applyFill="1" applyBorder="1" applyAlignment="1">
      <alignment horizontal="left" vertical="center"/>
    </xf>
    <xf numFmtId="170" fontId="5" fillId="0" borderId="18" xfId="0" applyNumberFormat="1" applyFont="1" applyFill="1" applyBorder="1" applyAlignment="1">
      <alignment vertical="center"/>
    </xf>
    <xf numFmtId="38" fontId="5" fillId="0" borderId="11" xfId="0" applyNumberFormat="1" applyFont="1" applyFill="1" applyBorder="1" applyAlignment="1">
      <alignment vertical="center"/>
    </xf>
    <xf numFmtId="170" fontId="5" fillId="0" borderId="19" xfId="0" applyFont="1" applyFill="1" applyBorder="1" applyAlignment="1">
      <alignment vertical="center"/>
    </xf>
    <xf numFmtId="180" fontId="1" fillId="0" borderId="0" xfId="13" applyFont="1" applyFill="1" applyBorder="1" applyAlignment="1">
      <alignment vertical="center" wrapText="1"/>
    </xf>
    <xf numFmtId="180" fontId="1" fillId="0" borderId="9" xfId="13" applyFont="1" applyFill="1" applyBorder="1" applyAlignment="1">
      <alignment vertical="center" wrapText="1"/>
    </xf>
    <xf numFmtId="180" fontId="1" fillId="0" borderId="1" xfId="13" applyFont="1" applyFill="1" applyBorder="1" applyAlignment="1">
      <alignment vertical="center" wrapText="1"/>
    </xf>
    <xf numFmtId="170" fontId="6" fillId="0" borderId="12" xfId="0" applyNumberFormat="1" applyFont="1" applyBorder="1" applyAlignment="1">
      <alignment horizontal="right" vertical="center"/>
    </xf>
    <xf numFmtId="170" fontId="5" fillId="0" borderId="19" xfId="0" applyNumberFormat="1" applyFont="1" applyBorder="1" applyAlignment="1">
      <alignment horizontal="right" vertical="center"/>
    </xf>
    <xf numFmtId="38" fontId="6" fillId="0" borderId="19" xfId="0" applyNumberFormat="1" applyFont="1" applyFill="1" applyBorder="1" applyAlignment="1">
      <alignment vertical="center"/>
    </xf>
    <xf numFmtId="170" fontId="6" fillId="0" borderId="12" xfId="0" applyFont="1" applyBorder="1" applyAlignment="1">
      <alignment vertical="center"/>
    </xf>
    <xf numFmtId="180" fontId="6" fillId="0" borderId="4" xfId="13" applyFont="1" applyBorder="1"/>
    <xf numFmtId="170" fontId="6" fillId="0" borderId="12" xfId="0" applyFont="1" applyFill="1" applyBorder="1" applyAlignment="1">
      <alignment vertical="center"/>
    </xf>
    <xf numFmtId="38" fontId="5" fillId="0" borderId="12" xfId="0" applyNumberFormat="1" applyFont="1" applyFill="1" applyBorder="1" applyAlignment="1">
      <alignment vertical="center"/>
    </xf>
    <xf numFmtId="1" fontId="6" fillId="0" borderId="12" xfId="0" applyNumberFormat="1" applyFont="1" applyBorder="1" applyAlignment="1">
      <alignment vertical="center"/>
    </xf>
    <xf numFmtId="40" fontId="5" fillId="0" borderId="12" xfId="0" applyNumberFormat="1" applyFont="1" applyBorder="1" applyAlignment="1">
      <alignment horizontal="right" vertical="center"/>
    </xf>
    <xf numFmtId="38" fontId="5" fillId="0" borderId="19" xfId="0" applyNumberFormat="1" applyFont="1" applyFill="1" applyBorder="1" applyAlignment="1">
      <alignment vertical="top"/>
    </xf>
    <xf numFmtId="167" fontId="6" fillId="0" borderId="1" xfId="0" applyNumberFormat="1" applyFont="1" applyFill="1" applyBorder="1" applyAlignment="1">
      <alignment vertical="center"/>
    </xf>
    <xf numFmtId="167" fontId="6" fillId="0" borderId="12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180" fontId="5" fillId="0" borderId="1" xfId="15" applyFont="1" applyFill="1" applyBorder="1"/>
    <xf numFmtId="167" fontId="6" fillId="0" borderId="1" xfId="15" applyNumberFormat="1" applyFont="1" applyBorder="1"/>
    <xf numFmtId="180" fontId="6" fillId="0" borderId="1" xfId="15" applyFont="1" applyBorder="1"/>
    <xf numFmtId="167" fontId="6" fillId="0" borderId="1" xfId="15" applyNumberFormat="1" applyFont="1" applyFill="1" applyBorder="1"/>
    <xf numFmtId="180" fontId="5" fillId="0" borderId="1" xfId="15" applyFont="1" applyBorder="1"/>
    <xf numFmtId="167" fontId="5" fillId="0" borderId="1" xfId="15" applyNumberFormat="1" applyFont="1" applyFill="1" applyBorder="1"/>
    <xf numFmtId="167" fontId="6" fillId="0" borderId="11" xfId="15" applyNumberFormat="1" applyFont="1" applyFill="1" applyBorder="1"/>
    <xf numFmtId="180" fontId="5" fillId="0" borderId="13" xfId="15" applyFont="1" applyFill="1" applyBorder="1"/>
    <xf numFmtId="167" fontId="5" fillId="0" borderId="17" xfId="15" applyNumberFormat="1" applyFont="1" applyFill="1" applyBorder="1"/>
    <xf numFmtId="167" fontId="6" fillId="0" borderId="12" xfId="15" applyNumberFormat="1" applyFont="1" applyFill="1" applyBorder="1"/>
    <xf numFmtId="180" fontId="6" fillId="0" borderId="1" xfId="15" applyFont="1" applyFill="1" applyBorder="1"/>
    <xf numFmtId="167" fontId="5" fillId="0" borderId="17" xfId="15" applyNumberFormat="1" applyFont="1" applyBorder="1"/>
    <xf numFmtId="167" fontId="6" fillId="0" borderId="12" xfId="15" applyNumberFormat="1" applyFont="1" applyBorder="1"/>
    <xf numFmtId="167" fontId="5" fillId="0" borderId="1" xfId="15" applyNumberFormat="1" applyFont="1" applyBorder="1"/>
    <xf numFmtId="0" fontId="6" fillId="0" borderId="1" xfId="5" applyFont="1" applyFill="1" applyBorder="1" applyAlignment="1">
      <alignment horizontal="left" vertical="center"/>
    </xf>
    <xf numFmtId="176" fontId="6" fillId="0" borderId="1" xfId="1" applyNumberFormat="1" applyFont="1" applyFill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170" fontId="5" fillId="2" borderId="1" xfId="0" applyFont="1" applyFill="1" applyBorder="1" applyAlignment="1">
      <alignment horizontal="center" vertical="center"/>
    </xf>
    <xf numFmtId="170" fontId="5" fillId="0" borderId="0" xfId="0" applyFont="1" applyBorder="1" applyAlignment="1">
      <alignment horizontal="left" vertical="center"/>
    </xf>
    <xf numFmtId="170" fontId="5" fillId="2" borderId="14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vertical="top" wrapText="1"/>
    </xf>
    <xf numFmtId="170" fontId="5" fillId="0" borderId="0" xfId="0" applyFont="1" applyFill="1" applyBorder="1" applyAlignment="1">
      <alignment horizontal="left" vertical="center"/>
    </xf>
    <xf numFmtId="170" fontId="20" fillId="0" borderId="0" xfId="0" applyFont="1" applyFill="1" applyBorder="1" applyAlignment="1">
      <alignment vertical="center"/>
    </xf>
    <xf numFmtId="170" fontId="5" fillId="2" borderId="1" xfId="0" applyFont="1" applyFill="1" applyBorder="1" applyAlignment="1">
      <alignment horizontal="center" vertical="center" wrapText="1"/>
    </xf>
    <xf numFmtId="180" fontId="16" fillId="0" borderId="0" xfId="12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5" fillId="0" borderId="0" xfId="5" applyFont="1" applyBorder="1" applyAlignment="1">
      <alignment horizontal="center" vertical="center"/>
    </xf>
    <xf numFmtId="0" fontId="6" fillId="0" borderId="13" xfId="5" applyFont="1" applyFill="1" applyBorder="1" applyAlignment="1">
      <alignment horizontal="left" vertical="center" wrapText="1"/>
    </xf>
    <xf numFmtId="0" fontId="6" fillId="0" borderId="14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/>
    </xf>
    <xf numFmtId="170" fontId="5" fillId="0" borderId="1" xfId="0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left" vertical="center" wrapText="1"/>
    </xf>
    <xf numFmtId="0" fontId="6" fillId="0" borderId="13" xfId="5" applyFont="1" applyFill="1" applyBorder="1" applyAlignment="1">
      <alignment horizontal="left" vertical="center"/>
    </xf>
    <xf numFmtId="0" fontId="6" fillId="0" borderId="14" xfId="5" applyFont="1" applyFill="1" applyBorder="1" applyAlignment="1">
      <alignment horizontal="left" vertical="center"/>
    </xf>
    <xf numFmtId="170" fontId="5" fillId="2" borderId="1" xfId="0" applyFont="1" applyFill="1" applyBorder="1" applyAlignment="1">
      <alignment horizontal="center" vertical="center"/>
    </xf>
    <xf numFmtId="180" fontId="5" fillId="0" borderId="0" xfId="12" applyFont="1" applyFill="1" applyBorder="1" applyAlignment="1">
      <alignment horizontal="center"/>
    </xf>
    <xf numFmtId="170" fontId="5" fillId="0" borderId="0" xfId="0" applyFont="1" applyFill="1" applyBorder="1" applyAlignment="1">
      <alignment horizontal="left" vertical="center"/>
    </xf>
    <xf numFmtId="170" fontId="5" fillId="0" borderId="0" xfId="0" applyFont="1" applyBorder="1" applyAlignment="1">
      <alignment horizontal="center" vertical="center"/>
    </xf>
    <xf numFmtId="170" fontId="5" fillId="0" borderId="0" xfId="0" applyFont="1" applyBorder="1" applyAlignment="1">
      <alignment horizontal="left" vertical="center"/>
    </xf>
    <xf numFmtId="170" fontId="5" fillId="0" borderId="0" xfId="0" applyFont="1" applyBorder="1" applyAlignment="1">
      <alignment horizontal="left"/>
    </xf>
    <xf numFmtId="180" fontId="16" fillId="0" borderId="0" xfId="12" applyFont="1" applyFill="1" applyBorder="1" applyAlignment="1">
      <alignment horizontal="center" vertical="center"/>
    </xf>
    <xf numFmtId="177" fontId="6" fillId="0" borderId="0" xfId="0" applyNumberFormat="1" applyFont="1" applyBorder="1" applyAlignment="1">
      <alignment horizontal="justify" vertical="top" wrapText="1"/>
    </xf>
    <xf numFmtId="170" fontId="5" fillId="2" borderId="1" xfId="0" applyNumberFormat="1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left" vertical="center"/>
    </xf>
    <xf numFmtId="170" fontId="5" fillId="2" borderId="1" xfId="0" applyNumberFormat="1" applyFont="1" applyFill="1" applyBorder="1" applyAlignment="1">
      <alignment horizontal="center" vertical="center" wrapText="1"/>
    </xf>
    <xf numFmtId="170" fontId="6" fillId="0" borderId="0" xfId="0" applyFont="1" applyBorder="1" applyAlignment="1">
      <alignment horizontal="justify" vertical="top" wrapText="1"/>
    </xf>
    <xf numFmtId="170" fontId="5" fillId="0" borderId="12" xfId="0" applyFont="1" applyFill="1" applyBorder="1" applyAlignment="1">
      <alignment horizontal="left" vertical="center"/>
    </xf>
    <xf numFmtId="175" fontId="5" fillId="2" borderId="1" xfId="0" applyNumberFormat="1" applyFont="1" applyFill="1" applyBorder="1" applyAlignment="1">
      <alignment horizontal="center" vertical="center" wrapText="1"/>
    </xf>
    <xf numFmtId="175" fontId="5" fillId="2" borderId="1" xfId="0" applyNumberFormat="1" applyFont="1" applyFill="1" applyBorder="1" applyAlignment="1">
      <alignment horizontal="center" vertical="center"/>
    </xf>
    <xf numFmtId="175" fontId="5" fillId="0" borderId="0" xfId="0" applyNumberFormat="1" applyFont="1" applyBorder="1" applyAlignment="1">
      <alignment horizontal="left" vertical="center"/>
    </xf>
    <xf numFmtId="170" fontId="23" fillId="0" borderId="0" xfId="0" applyFont="1" applyAlignment="1">
      <alignment horizontal="center"/>
    </xf>
    <xf numFmtId="170" fontId="5" fillId="0" borderId="0" xfId="0" applyFont="1" applyFill="1" applyBorder="1" applyAlignment="1">
      <alignment horizontal="left"/>
    </xf>
    <xf numFmtId="173" fontId="5" fillId="2" borderId="1" xfId="0" applyNumberFormat="1" applyFont="1" applyFill="1" applyBorder="1" applyAlignment="1">
      <alignment horizontal="center" vertical="center" wrapText="1"/>
    </xf>
    <xf numFmtId="170" fontId="6" fillId="0" borderId="13" xfId="0" applyFont="1" applyBorder="1" applyAlignment="1">
      <alignment horizontal="left" vertical="center"/>
    </xf>
    <xf numFmtId="170" fontId="6" fillId="0" borderId="14" xfId="0" applyFont="1" applyBorder="1" applyAlignment="1">
      <alignment horizontal="left" vertical="center"/>
    </xf>
    <xf numFmtId="170" fontId="6" fillId="0" borderId="13" xfId="0" applyFont="1" applyBorder="1" applyAlignment="1">
      <alignment horizontal="left" vertical="center" wrapText="1"/>
    </xf>
    <xf numFmtId="170" fontId="6" fillId="0" borderId="14" xfId="0" applyFont="1" applyBorder="1" applyAlignment="1">
      <alignment horizontal="left" vertical="center" wrapText="1"/>
    </xf>
    <xf numFmtId="170" fontId="5" fillId="0" borderId="0" xfId="0" applyFont="1" applyBorder="1" applyAlignment="1">
      <alignment horizontal="left" vertical="center" wrapText="1"/>
    </xf>
    <xf numFmtId="170" fontId="5" fillId="0" borderId="1" xfId="0" applyFont="1" applyBorder="1" applyAlignment="1">
      <alignment horizontal="center" vertical="center" wrapText="1"/>
    </xf>
    <xf numFmtId="170" fontId="5" fillId="2" borderId="15" xfId="0" applyFont="1" applyFill="1" applyBorder="1" applyAlignment="1">
      <alignment horizontal="center" vertical="center"/>
    </xf>
    <xf numFmtId="170" fontId="5" fillId="2" borderId="16" xfId="0" applyFont="1" applyFill="1" applyBorder="1" applyAlignment="1">
      <alignment horizontal="center" vertical="center"/>
    </xf>
    <xf numFmtId="170" fontId="5" fillId="2" borderId="7" xfId="0" applyFont="1" applyFill="1" applyBorder="1" applyAlignment="1">
      <alignment horizontal="center" vertical="center"/>
    </xf>
    <xf numFmtId="170" fontId="5" fillId="2" borderId="8" xfId="0" applyFont="1" applyFill="1" applyBorder="1" applyAlignment="1">
      <alignment horizontal="center" vertical="center"/>
    </xf>
    <xf numFmtId="172" fontId="5" fillId="2" borderId="1" xfId="0" applyNumberFormat="1" applyFont="1" applyFill="1" applyBorder="1" applyAlignment="1">
      <alignment horizontal="center" vertical="center" wrapText="1"/>
    </xf>
    <xf numFmtId="170" fontId="5" fillId="2" borderId="11" xfId="0" applyFont="1" applyFill="1" applyBorder="1" applyAlignment="1">
      <alignment horizontal="center" vertical="center" wrapText="1"/>
    </xf>
    <xf numFmtId="170" fontId="5" fillId="2" borderId="12" xfId="0" applyFont="1" applyFill="1" applyBorder="1" applyAlignment="1">
      <alignment horizontal="center" vertical="center" wrapText="1"/>
    </xf>
    <xf numFmtId="172" fontId="5" fillId="2" borderId="1" xfId="0" applyNumberFormat="1" applyFont="1" applyFill="1" applyBorder="1" applyAlignment="1">
      <alignment horizontal="center" vertical="center"/>
    </xf>
  </cellXfs>
  <cellStyles count="16">
    <cellStyle name="Comma" xfId="1" builtinId="3"/>
    <cellStyle name="Comma 2" xfId="2"/>
    <cellStyle name="Hyperlink" xfId="10" builtinId="8"/>
    <cellStyle name="Hyperlink 2" xfId="3"/>
    <cellStyle name="Normal" xfId="0" builtinId="0"/>
    <cellStyle name="Normal 10 3 2" xfId="14"/>
    <cellStyle name="Normal 12 3" xfId="13"/>
    <cellStyle name="Normal 2" xfId="4"/>
    <cellStyle name="Normal 2 2" xfId="5"/>
    <cellStyle name="Normal 3" xfId="6"/>
    <cellStyle name="Normal 3 2" xfId="7"/>
    <cellStyle name="Normal 5" xfId="8"/>
    <cellStyle name="Normal 5 2 2" xfId="12"/>
    <cellStyle name="Normal 6" xfId="11"/>
    <cellStyle name="Normal_JSWPTCL_Accounts_2005-06" xfId="15"/>
    <cellStyle name="Percent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y.agarwal/AppData/Local/Microsoft/Windows/INetCache/IE/1G3W7C1G/JPTL%20Accounts%20Mar%202015%2024%2004%201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BI format"/>
      <sheetName val="BS"/>
      <sheetName val="Profit &amp; Loss"/>
      <sheetName val="CFS"/>
      <sheetName val=" 2 Capital"/>
      <sheetName val="3 R&amp;S"/>
      <sheetName val="4-9 Liabilities"/>
      <sheetName val="10 CWIP"/>
      <sheetName val="10-FA"/>
      <sheetName val="11-18 Asset"/>
      <sheetName val="19-24 P&amp;L"/>
      <sheetName val="Groupings"/>
      <sheetName val="TB"/>
      <sheetName val="ARR 11-12 Koyna "/>
      <sheetName val="ARR 11-12 Karad"/>
    </sheetNames>
    <sheetDataSet>
      <sheetData sheetId="0"/>
      <sheetData sheetId="1">
        <row r="18">
          <cell r="U18">
            <v>81093411.371922165</v>
          </cell>
        </row>
      </sheetData>
      <sheetData sheetId="2">
        <row r="29">
          <cell r="Q29">
            <v>65896538</v>
          </cell>
          <cell r="X29">
            <v>69111338.891202152</v>
          </cell>
        </row>
        <row r="30">
          <cell r="Q30">
            <v>100585464</v>
          </cell>
          <cell r="X30">
            <v>87354201.371922165</v>
          </cell>
        </row>
      </sheetData>
      <sheetData sheetId="3">
        <row r="8">
          <cell r="E8">
            <v>314379808</v>
          </cell>
          <cell r="G8">
            <v>352521582.78138471</v>
          </cell>
        </row>
        <row r="10">
          <cell r="E10">
            <v>293432832</v>
          </cell>
          <cell r="G10">
            <v>294131597.21861535</v>
          </cell>
        </row>
        <row r="11">
          <cell r="E11">
            <v>-6590303</v>
          </cell>
        </row>
        <row r="12">
          <cell r="E12">
            <v>94968</v>
          </cell>
          <cell r="G12">
            <v>29056471</v>
          </cell>
        </row>
        <row r="13">
          <cell r="E13">
            <v>385208806</v>
          </cell>
          <cell r="G13">
            <v>505091858</v>
          </cell>
        </row>
        <row r="16">
          <cell r="E16">
            <v>424225350</v>
          </cell>
          <cell r="G16">
            <v>351318136</v>
          </cell>
        </row>
        <row r="17">
          <cell r="G17">
            <v>-7216650</v>
          </cell>
        </row>
        <row r="18">
          <cell r="E18">
            <v>-214311</v>
          </cell>
          <cell r="G18">
            <v>-502346</v>
          </cell>
        </row>
        <row r="19">
          <cell r="E19">
            <v>-62548248</v>
          </cell>
          <cell r="G19">
            <v>-57059461</v>
          </cell>
        </row>
        <row r="24">
          <cell r="E24">
            <v>-221617</v>
          </cell>
          <cell r="G24">
            <v>-51080629</v>
          </cell>
        </row>
        <row r="25">
          <cell r="E25">
            <v>6590303</v>
          </cell>
          <cell r="G25">
            <v>0</v>
          </cell>
        </row>
        <row r="26">
          <cell r="E26">
            <v>-47254000</v>
          </cell>
          <cell r="G26">
            <v>0</v>
          </cell>
        </row>
        <row r="27">
          <cell r="E27">
            <v>-61052060</v>
          </cell>
          <cell r="G27">
            <v>0</v>
          </cell>
        </row>
        <row r="28">
          <cell r="E28">
            <v>-1118697</v>
          </cell>
          <cell r="G28">
            <v>4249580.6287825312</v>
          </cell>
        </row>
        <row r="32">
          <cell r="E32">
            <v>0</v>
          </cell>
          <cell r="G32">
            <v>0</v>
          </cell>
        </row>
        <row r="33">
          <cell r="E33">
            <v>0</v>
          </cell>
          <cell r="G33">
            <v>0</v>
          </cell>
        </row>
        <row r="34">
          <cell r="E34">
            <v>-671573946</v>
          </cell>
          <cell r="G34">
            <v>-932658928</v>
          </cell>
        </row>
        <row r="35">
          <cell r="E35">
            <v>-386694064</v>
          </cell>
          <cell r="G35">
            <v>-487849949</v>
          </cell>
        </row>
        <row r="36">
          <cell r="E36">
            <v>-160868125</v>
          </cell>
          <cell r="G36">
            <v>0</v>
          </cell>
        </row>
        <row r="42">
          <cell r="G42">
            <v>124524</v>
          </cell>
        </row>
      </sheetData>
      <sheetData sheetId="4">
        <row r="10">
          <cell r="X10">
            <v>1500000000</v>
          </cell>
        </row>
        <row r="18">
          <cell r="X18">
            <v>1375000000</v>
          </cell>
        </row>
      </sheetData>
      <sheetData sheetId="5">
        <row r="26">
          <cell r="Z26">
            <v>32545259</v>
          </cell>
        </row>
        <row r="31">
          <cell r="Z31">
            <v>331895932</v>
          </cell>
        </row>
        <row r="32">
          <cell r="Z32">
            <v>196056042.51826039</v>
          </cell>
        </row>
        <row r="35">
          <cell r="T35">
            <v>13892610</v>
          </cell>
          <cell r="Z35">
            <v>13922435</v>
          </cell>
        </row>
        <row r="36">
          <cell r="T36">
            <v>137500000</v>
          </cell>
        </row>
        <row r="37">
          <cell r="T37">
            <v>23368125</v>
          </cell>
        </row>
        <row r="38">
          <cell r="T38">
            <v>114242845</v>
          </cell>
        </row>
        <row r="39">
          <cell r="T39">
            <v>23257155</v>
          </cell>
        </row>
      </sheetData>
      <sheetData sheetId="6">
        <row r="11">
          <cell r="W11">
            <v>2774880000</v>
          </cell>
          <cell r="AF11">
            <v>3076640000</v>
          </cell>
        </row>
        <row r="51">
          <cell r="W51">
            <v>188971</v>
          </cell>
          <cell r="AF51">
            <v>75962</v>
          </cell>
        </row>
        <row r="65">
          <cell r="AF65">
            <v>250000000</v>
          </cell>
        </row>
        <row r="70">
          <cell r="W70">
            <v>0</v>
          </cell>
          <cell r="AF70">
            <v>119813946</v>
          </cell>
        </row>
        <row r="92">
          <cell r="W92">
            <v>4843840</v>
          </cell>
          <cell r="AF92">
            <v>3649141</v>
          </cell>
        </row>
        <row r="104">
          <cell r="W104">
            <v>301760000</v>
          </cell>
          <cell r="AF104">
            <v>301760000</v>
          </cell>
        </row>
        <row r="106">
          <cell r="W106">
            <v>1524525</v>
          </cell>
          <cell r="AF106">
            <v>1294465</v>
          </cell>
        </row>
        <row r="107">
          <cell r="W107">
            <v>463840</v>
          </cell>
          <cell r="AF107">
            <v>90263</v>
          </cell>
        </row>
        <row r="108">
          <cell r="W108">
            <v>15756651</v>
          </cell>
          <cell r="AF108">
            <v>17241909</v>
          </cell>
        </row>
        <row r="114">
          <cell r="W114">
            <v>66378688</v>
          </cell>
          <cell r="AF114">
            <v>66378688</v>
          </cell>
        </row>
        <row r="115">
          <cell r="AF115">
            <v>24</v>
          </cell>
        </row>
        <row r="124">
          <cell r="W124">
            <v>119674</v>
          </cell>
          <cell r="AF124">
            <v>382089</v>
          </cell>
        </row>
        <row r="128">
          <cell r="W128">
            <v>0</v>
          </cell>
          <cell r="AF128">
            <v>7726641.8912021518</v>
          </cell>
        </row>
        <row r="130">
          <cell r="W130">
            <v>114242845</v>
          </cell>
        </row>
        <row r="131">
          <cell r="W131">
            <v>23257155</v>
          </cell>
        </row>
      </sheetData>
      <sheetData sheetId="7"/>
      <sheetData sheetId="8">
        <row r="9">
          <cell r="B9">
            <v>5555807438</v>
          </cell>
          <cell r="C9">
            <v>0</v>
          </cell>
          <cell r="F9">
            <v>805398573</v>
          </cell>
          <cell r="G9">
            <v>293346633</v>
          </cell>
        </row>
        <row r="10">
          <cell r="B10">
            <v>515414</v>
          </cell>
          <cell r="C10">
            <v>10350</v>
          </cell>
          <cell r="D10">
            <v>85479</v>
          </cell>
          <cell r="F10">
            <v>219463</v>
          </cell>
          <cell r="G10">
            <v>21316</v>
          </cell>
          <cell r="H10">
            <v>39034</v>
          </cell>
        </row>
        <row r="11">
          <cell r="B11">
            <v>248079</v>
          </cell>
          <cell r="C11">
            <v>69063</v>
          </cell>
          <cell r="D11">
            <v>0</v>
          </cell>
          <cell r="F11">
            <v>130668</v>
          </cell>
          <cell r="G11">
            <v>35441</v>
          </cell>
          <cell r="H11">
            <v>0</v>
          </cell>
        </row>
        <row r="12">
          <cell r="B12">
            <v>399128</v>
          </cell>
          <cell r="C12">
            <v>142204</v>
          </cell>
          <cell r="D12">
            <v>62311</v>
          </cell>
          <cell r="F12">
            <v>56745</v>
          </cell>
          <cell r="G12">
            <v>29442</v>
          </cell>
          <cell r="H12">
            <v>13788</v>
          </cell>
        </row>
        <row r="20">
          <cell r="B20">
            <v>5557743549</v>
          </cell>
          <cell r="C20">
            <v>29992010.498946514</v>
          </cell>
          <cell r="D20">
            <v>30765500.498946499</v>
          </cell>
          <cell r="E20">
            <v>5556970059</v>
          </cell>
          <cell r="F20">
            <v>513382881</v>
          </cell>
          <cell r="G20">
            <v>294131597.21861535</v>
          </cell>
          <cell r="H20">
            <v>1709029.2186153301</v>
          </cell>
          <cell r="I20">
            <v>805805449</v>
          </cell>
          <cell r="J20">
            <v>4751164610</v>
          </cell>
          <cell r="K20">
            <v>5044360668</v>
          </cell>
        </row>
      </sheetData>
      <sheetData sheetId="9">
        <row r="8">
          <cell r="W8">
            <v>47254000</v>
          </cell>
          <cell r="AF8">
            <v>0</v>
          </cell>
        </row>
        <row r="18">
          <cell r="W18">
            <v>5000000</v>
          </cell>
          <cell r="AF18">
            <v>5000000</v>
          </cell>
        </row>
        <row r="19">
          <cell r="W19">
            <v>986141</v>
          </cell>
          <cell r="AF19">
            <v>0</v>
          </cell>
        </row>
        <row r="21">
          <cell r="W21">
            <v>210000</v>
          </cell>
          <cell r="AF21">
            <v>210000</v>
          </cell>
        </row>
        <row r="28">
          <cell r="W28">
            <v>61052060</v>
          </cell>
          <cell r="AF28">
            <v>0</v>
          </cell>
        </row>
        <row r="33">
          <cell r="W33">
            <v>768494</v>
          </cell>
          <cell r="AF33">
            <v>554183</v>
          </cell>
        </row>
        <row r="48">
          <cell r="W48">
            <v>535236246</v>
          </cell>
          <cell r="AF48">
            <v>917124614.12189007</v>
          </cell>
        </row>
        <row r="59">
          <cell r="W59">
            <v>2833</v>
          </cell>
          <cell r="AF59">
            <v>0</v>
          </cell>
        </row>
        <row r="60">
          <cell r="W60">
            <v>16493625</v>
          </cell>
          <cell r="AF60">
            <v>125787</v>
          </cell>
        </row>
        <row r="78">
          <cell r="W78">
            <v>362808</v>
          </cell>
          <cell r="AF78">
            <v>235083</v>
          </cell>
        </row>
        <row r="80">
          <cell r="W80">
            <v>267993</v>
          </cell>
          <cell r="AF80">
            <v>260288</v>
          </cell>
        </row>
        <row r="103">
          <cell r="W103">
            <v>144629353</v>
          </cell>
          <cell r="AF103">
            <v>186966334.87810993</v>
          </cell>
        </row>
        <row r="105">
          <cell r="W105">
            <v>0</v>
          </cell>
          <cell r="AF105">
            <v>2874</v>
          </cell>
        </row>
      </sheetData>
      <sheetData sheetId="10">
        <row r="8">
          <cell r="T8">
            <v>1019100000</v>
          </cell>
          <cell r="Z8">
            <v>1210562005</v>
          </cell>
        </row>
        <row r="31">
          <cell r="T31">
            <v>2542440</v>
          </cell>
          <cell r="Z31">
            <v>0</v>
          </cell>
        </row>
        <row r="32">
          <cell r="T32">
            <v>0</v>
          </cell>
          <cell r="Z32">
            <v>198213</v>
          </cell>
        </row>
        <row r="33">
          <cell r="T33">
            <v>4047863</v>
          </cell>
        </row>
        <row r="41">
          <cell r="T41">
            <v>7785753</v>
          </cell>
          <cell r="Z41">
            <v>7900693</v>
          </cell>
        </row>
        <row r="42">
          <cell r="T42">
            <v>261744</v>
          </cell>
          <cell r="Z42">
            <v>272271</v>
          </cell>
        </row>
        <row r="50">
          <cell r="T50">
            <v>375158122</v>
          </cell>
          <cell r="Z50">
            <v>405385821</v>
          </cell>
        </row>
        <row r="51">
          <cell r="T51">
            <v>7365951</v>
          </cell>
          <cell r="Z51">
            <v>95424715</v>
          </cell>
        </row>
        <row r="52">
          <cell r="T52">
            <v>4572</v>
          </cell>
          <cell r="Z52">
            <v>372787</v>
          </cell>
        </row>
        <row r="53">
          <cell r="T53">
            <v>2680161</v>
          </cell>
          <cell r="Z53">
            <v>3908535</v>
          </cell>
        </row>
        <row r="67">
          <cell r="T67">
            <v>481564</v>
          </cell>
          <cell r="Z67">
            <v>298510</v>
          </cell>
        </row>
        <row r="68">
          <cell r="T68">
            <v>91334</v>
          </cell>
          <cell r="Z68">
            <v>17306</v>
          </cell>
        </row>
        <row r="69">
          <cell r="T69">
            <v>7771172</v>
          </cell>
          <cell r="Z69">
            <v>11823566</v>
          </cell>
        </row>
        <row r="70">
          <cell r="T70">
            <v>1390959</v>
          </cell>
          <cell r="Z70">
            <v>1575769</v>
          </cell>
        </row>
        <row r="71">
          <cell r="T71">
            <v>2466408</v>
          </cell>
          <cell r="Z71">
            <v>2288581</v>
          </cell>
        </row>
        <row r="72">
          <cell r="T72">
            <v>94968</v>
          </cell>
          <cell r="Z72">
            <v>29056471</v>
          </cell>
        </row>
        <row r="73">
          <cell r="T73">
            <v>2547311</v>
          </cell>
          <cell r="Z73">
            <v>2345554</v>
          </cell>
        </row>
        <row r="74">
          <cell r="T74">
            <v>99941</v>
          </cell>
          <cell r="Z74">
            <v>27770</v>
          </cell>
        </row>
        <row r="75">
          <cell r="T75">
            <v>318928</v>
          </cell>
          <cell r="Z75">
            <v>290034</v>
          </cell>
        </row>
        <row r="76">
          <cell r="T76">
            <v>488766</v>
          </cell>
          <cell r="Z76">
            <v>452811</v>
          </cell>
        </row>
        <row r="77">
          <cell r="T77">
            <v>86580</v>
          </cell>
          <cell r="Z77">
            <v>51313</v>
          </cell>
        </row>
        <row r="78">
          <cell r="T78">
            <v>1708983</v>
          </cell>
          <cell r="Z78">
            <v>1219098</v>
          </cell>
        </row>
        <row r="79">
          <cell r="T79">
            <v>5888341</v>
          </cell>
          <cell r="Z79">
            <v>0</v>
          </cell>
        </row>
        <row r="80">
          <cell r="T80">
            <v>1186105</v>
          </cell>
          <cell r="Z80">
            <v>1395433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"/>
  <sheetViews>
    <sheetView showGridLines="0" view="pageBreakPreview" zoomScale="90" zoomScaleNormal="100" zoomScaleSheetLayoutView="90" workbookViewId="0">
      <selection activeCell="D4" sqref="D4"/>
    </sheetView>
  </sheetViews>
  <sheetFormatPr defaultRowHeight="12.75" x14ac:dyDescent="0.2"/>
  <cols>
    <col min="1" max="1" width="9.140625" style="221"/>
    <col min="2" max="2" width="7.42578125" style="221" customWidth="1"/>
    <col min="3" max="3" width="9.140625" style="221" hidden="1" customWidth="1"/>
    <col min="4" max="4" width="50.28515625" style="221" customWidth="1"/>
    <col min="5" max="5" width="15.140625" style="221" bestFit="1" customWidth="1"/>
    <col min="6" max="16384" width="9.140625" style="221"/>
  </cols>
  <sheetData>
    <row r="3" spans="1:8" ht="15" x14ac:dyDescent="0.2">
      <c r="D3" s="1" t="s">
        <v>331</v>
      </c>
      <c r="F3" s="4"/>
    </row>
    <row r="4" spans="1:8" ht="15" x14ac:dyDescent="0.2">
      <c r="D4" s="1" t="s">
        <v>248</v>
      </c>
      <c r="F4" s="4"/>
    </row>
    <row r="5" spans="1:8" ht="15.75" x14ac:dyDescent="0.25">
      <c r="E5" s="220"/>
    </row>
    <row r="6" spans="1:8" ht="15" x14ac:dyDescent="0.25">
      <c r="A6" s="222"/>
      <c r="B6" s="222"/>
      <c r="C6" s="222"/>
      <c r="D6" s="222"/>
      <c r="E6" s="223"/>
      <c r="F6" s="222"/>
      <c r="G6" s="222"/>
      <c r="H6" s="222"/>
    </row>
    <row r="7" spans="1:8" ht="48" customHeight="1" x14ac:dyDescent="0.25">
      <c r="A7" s="222"/>
      <c r="B7" s="225" t="s">
        <v>279</v>
      </c>
      <c r="C7" s="225"/>
      <c r="D7" s="225" t="s">
        <v>280</v>
      </c>
      <c r="E7" s="225" t="s">
        <v>281</v>
      </c>
      <c r="F7" s="222"/>
      <c r="G7" s="222"/>
      <c r="H7" s="222"/>
    </row>
    <row r="8" spans="1:8" ht="15" x14ac:dyDescent="0.25">
      <c r="A8" s="222"/>
      <c r="B8" s="224">
        <v>1</v>
      </c>
      <c r="C8" s="224"/>
      <c r="D8" s="224" t="s">
        <v>153</v>
      </c>
      <c r="E8" s="226" t="s">
        <v>276</v>
      </c>
      <c r="F8" s="222"/>
      <c r="G8" s="222"/>
      <c r="H8" s="222"/>
    </row>
    <row r="9" spans="1:8" ht="15" x14ac:dyDescent="0.25">
      <c r="A9" s="222"/>
      <c r="B9" s="224">
        <v>2</v>
      </c>
      <c r="C9" s="224"/>
      <c r="D9" s="224" t="s">
        <v>282</v>
      </c>
      <c r="E9" s="226" t="s">
        <v>277</v>
      </c>
      <c r="F9" s="222"/>
      <c r="G9" s="222"/>
      <c r="H9" s="222"/>
    </row>
    <row r="10" spans="1:8" ht="15" x14ac:dyDescent="0.25">
      <c r="A10" s="222"/>
      <c r="B10" s="224">
        <v>3</v>
      </c>
      <c r="C10" s="224"/>
      <c r="D10" s="224" t="s">
        <v>283</v>
      </c>
      <c r="E10" s="226" t="s">
        <v>278</v>
      </c>
      <c r="F10" s="222"/>
      <c r="G10" s="222"/>
      <c r="H10" s="222"/>
    </row>
    <row r="11" spans="1:8" ht="15" x14ac:dyDescent="0.25">
      <c r="A11" s="222"/>
      <c r="B11" s="224">
        <v>4</v>
      </c>
      <c r="C11" s="224"/>
      <c r="D11" s="224" t="s">
        <v>88</v>
      </c>
      <c r="E11" s="226" t="s">
        <v>306</v>
      </c>
      <c r="F11" s="222"/>
      <c r="G11" s="222"/>
      <c r="H11" s="222"/>
    </row>
    <row r="12" spans="1:8" ht="15" x14ac:dyDescent="0.25">
      <c r="A12" s="222"/>
      <c r="B12" s="224">
        <v>5</v>
      </c>
      <c r="C12" s="224"/>
      <c r="D12" s="224" t="s">
        <v>284</v>
      </c>
      <c r="E12" s="226" t="s">
        <v>307</v>
      </c>
      <c r="F12" s="222"/>
      <c r="G12" s="222"/>
      <c r="H12" s="222"/>
    </row>
    <row r="13" spans="1:8" ht="15" x14ac:dyDescent="0.25">
      <c r="A13" s="222"/>
      <c r="B13" s="224">
        <v>6</v>
      </c>
      <c r="C13" s="224"/>
      <c r="D13" s="224" t="s">
        <v>285</v>
      </c>
      <c r="E13" s="226" t="s">
        <v>308</v>
      </c>
      <c r="F13" s="222"/>
      <c r="G13" s="222"/>
      <c r="H13" s="222"/>
    </row>
    <row r="14" spans="1:8" ht="15" x14ac:dyDescent="0.25">
      <c r="A14" s="222"/>
      <c r="B14" s="224">
        <v>7</v>
      </c>
      <c r="C14" s="224"/>
      <c r="D14" s="224" t="s">
        <v>286</v>
      </c>
      <c r="E14" s="226" t="s">
        <v>309</v>
      </c>
      <c r="F14" s="222"/>
      <c r="G14" s="222"/>
      <c r="H14" s="222"/>
    </row>
    <row r="15" spans="1:8" ht="15" x14ac:dyDescent="0.25">
      <c r="A15" s="222"/>
      <c r="B15" s="224">
        <v>8</v>
      </c>
      <c r="C15" s="224"/>
      <c r="D15" s="224" t="s">
        <v>287</v>
      </c>
      <c r="E15" s="226" t="s">
        <v>310</v>
      </c>
      <c r="F15" s="222"/>
      <c r="G15" s="222"/>
      <c r="H15" s="222"/>
    </row>
    <row r="16" spans="1:8" ht="15" x14ac:dyDescent="0.25">
      <c r="A16" s="222"/>
      <c r="B16" s="224">
        <v>9</v>
      </c>
      <c r="C16" s="224"/>
      <c r="D16" s="224" t="s">
        <v>288</v>
      </c>
      <c r="E16" s="226" t="s">
        <v>311</v>
      </c>
      <c r="F16" s="222"/>
      <c r="G16" s="222"/>
      <c r="H16" s="222"/>
    </row>
    <row r="17" spans="1:8" ht="15" x14ac:dyDescent="0.25">
      <c r="A17" s="222"/>
      <c r="B17" s="224">
        <v>10</v>
      </c>
      <c r="C17" s="224"/>
      <c r="D17" s="224" t="s">
        <v>289</v>
      </c>
      <c r="E17" s="226" t="s">
        <v>312</v>
      </c>
      <c r="F17" s="222"/>
      <c r="G17" s="222"/>
      <c r="H17" s="222"/>
    </row>
    <row r="18" spans="1:8" ht="15" x14ac:dyDescent="0.25">
      <c r="A18" s="222"/>
      <c r="B18" s="224">
        <v>11</v>
      </c>
      <c r="C18" s="224"/>
      <c r="D18" s="224" t="s">
        <v>290</v>
      </c>
      <c r="E18" s="226" t="s">
        <v>313</v>
      </c>
      <c r="F18" s="222"/>
      <c r="G18" s="222"/>
      <c r="H18" s="222"/>
    </row>
    <row r="19" spans="1:8" ht="15" x14ac:dyDescent="0.25">
      <c r="A19" s="222"/>
      <c r="B19" s="224">
        <v>12</v>
      </c>
      <c r="C19" s="224"/>
      <c r="D19" s="224" t="s">
        <v>291</v>
      </c>
      <c r="E19" s="226" t="s">
        <v>314</v>
      </c>
      <c r="F19" s="222"/>
      <c r="G19" s="222"/>
      <c r="H19" s="222"/>
    </row>
    <row r="20" spans="1:8" ht="15" x14ac:dyDescent="0.25">
      <c r="A20" s="222"/>
      <c r="B20" s="224">
        <v>13</v>
      </c>
      <c r="C20" s="224"/>
      <c r="D20" s="224" t="s">
        <v>292</v>
      </c>
      <c r="E20" s="226" t="s">
        <v>315</v>
      </c>
      <c r="F20" s="222"/>
      <c r="G20" s="222"/>
      <c r="H20" s="222"/>
    </row>
    <row r="21" spans="1:8" ht="15" x14ac:dyDescent="0.25">
      <c r="A21" s="222"/>
      <c r="B21" s="224">
        <v>14</v>
      </c>
      <c r="C21" s="224"/>
      <c r="D21" s="224" t="s">
        <v>293</v>
      </c>
      <c r="E21" s="226" t="s">
        <v>316</v>
      </c>
      <c r="F21" s="222"/>
      <c r="G21" s="222"/>
      <c r="H21" s="222"/>
    </row>
    <row r="22" spans="1:8" ht="15" x14ac:dyDescent="0.25">
      <c r="A22" s="222"/>
      <c r="B22" s="224">
        <v>15</v>
      </c>
      <c r="C22" s="224"/>
      <c r="D22" s="224" t="s">
        <v>294</v>
      </c>
      <c r="E22" s="226" t="s">
        <v>317</v>
      </c>
      <c r="F22" s="222"/>
      <c r="G22" s="222"/>
      <c r="H22" s="222"/>
    </row>
    <row r="23" spans="1:8" ht="15" x14ac:dyDescent="0.25">
      <c r="A23" s="222"/>
      <c r="B23" s="224">
        <v>16</v>
      </c>
      <c r="C23" s="224"/>
      <c r="D23" s="224" t="s">
        <v>23</v>
      </c>
      <c r="E23" s="226" t="s">
        <v>318</v>
      </c>
      <c r="F23" s="222"/>
      <c r="G23" s="222"/>
      <c r="H23" s="222"/>
    </row>
    <row r="24" spans="1:8" ht="15" x14ac:dyDescent="0.25">
      <c r="A24" s="222"/>
      <c r="B24" s="224">
        <v>17</v>
      </c>
      <c r="C24" s="224"/>
      <c r="D24" s="224" t="s">
        <v>295</v>
      </c>
      <c r="E24" s="226" t="s">
        <v>319</v>
      </c>
      <c r="F24" s="222"/>
      <c r="G24" s="222"/>
      <c r="H24" s="222"/>
    </row>
    <row r="25" spans="1:8" ht="15" x14ac:dyDescent="0.25">
      <c r="A25" s="222"/>
      <c r="B25" s="224">
        <v>18</v>
      </c>
      <c r="C25" s="224"/>
      <c r="D25" s="224" t="s">
        <v>296</v>
      </c>
      <c r="E25" s="226" t="s">
        <v>320</v>
      </c>
      <c r="F25" s="222"/>
      <c r="G25" s="222"/>
      <c r="H25" s="222"/>
    </row>
    <row r="26" spans="1:8" ht="15" x14ac:dyDescent="0.25">
      <c r="A26" s="222"/>
      <c r="B26" s="224">
        <v>19</v>
      </c>
      <c r="C26" s="224"/>
      <c r="D26" s="224" t="s">
        <v>297</v>
      </c>
      <c r="E26" s="226" t="s">
        <v>321</v>
      </c>
      <c r="F26" s="222"/>
      <c r="G26" s="222"/>
      <c r="H26" s="222"/>
    </row>
    <row r="27" spans="1:8" ht="15" x14ac:dyDescent="0.25">
      <c r="A27" s="222"/>
      <c r="B27" s="224">
        <v>20</v>
      </c>
      <c r="C27" s="224"/>
      <c r="D27" s="224" t="s">
        <v>298</v>
      </c>
      <c r="E27" s="226" t="s">
        <v>322</v>
      </c>
      <c r="F27" s="222"/>
      <c r="G27" s="222"/>
      <c r="H27" s="222"/>
    </row>
    <row r="28" spans="1:8" ht="15" x14ac:dyDescent="0.25">
      <c r="A28" s="222"/>
      <c r="B28" s="224">
        <v>21</v>
      </c>
      <c r="C28" s="224"/>
      <c r="D28" s="224" t="s">
        <v>299</v>
      </c>
      <c r="E28" s="226" t="s">
        <v>323</v>
      </c>
      <c r="F28" s="222"/>
      <c r="G28" s="222"/>
      <c r="H28" s="222"/>
    </row>
    <row r="29" spans="1:8" ht="15" x14ac:dyDescent="0.25">
      <c r="A29" s="222"/>
      <c r="B29" s="224">
        <v>22</v>
      </c>
      <c r="C29" s="224"/>
      <c r="D29" s="224" t="s">
        <v>304</v>
      </c>
      <c r="E29" s="226" t="s">
        <v>324</v>
      </c>
      <c r="F29" s="222"/>
      <c r="G29" s="222"/>
      <c r="H29" s="222"/>
    </row>
    <row r="30" spans="1:8" ht="15" x14ac:dyDescent="0.25">
      <c r="A30" s="222"/>
      <c r="B30" s="224">
        <v>23</v>
      </c>
      <c r="C30" s="224"/>
      <c r="D30" s="224" t="s">
        <v>305</v>
      </c>
      <c r="E30" s="226" t="s">
        <v>325</v>
      </c>
      <c r="F30" s="222"/>
      <c r="G30" s="222"/>
      <c r="H30" s="222"/>
    </row>
    <row r="31" spans="1:8" ht="15" x14ac:dyDescent="0.25">
      <c r="A31" s="222"/>
      <c r="B31" s="224">
        <v>24</v>
      </c>
      <c r="C31" s="224"/>
      <c r="D31" s="224" t="s">
        <v>300</v>
      </c>
      <c r="E31" s="226" t="s">
        <v>326</v>
      </c>
      <c r="F31" s="222"/>
      <c r="G31" s="222"/>
      <c r="H31" s="222"/>
    </row>
    <row r="32" spans="1:8" ht="15" x14ac:dyDescent="0.25">
      <c r="A32" s="222"/>
      <c r="B32" s="224">
        <v>25</v>
      </c>
      <c r="C32" s="224"/>
      <c r="D32" s="224" t="s">
        <v>301</v>
      </c>
      <c r="E32" s="226" t="s">
        <v>327</v>
      </c>
      <c r="F32" s="222"/>
      <c r="G32" s="222"/>
      <c r="H32" s="222"/>
    </row>
    <row r="33" spans="1:8" ht="15" x14ac:dyDescent="0.25">
      <c r="A33" s="222"/>
      <c r="B33" s="224">
        <v>26</v>
      </c>
      <c r="C33" s="224"/>
      <c r="D33" s="224" t="s">
        <v>302</v>
      </c>
      <c r="E33" s="226" t="s">
        <v>328</v>
      </c>
      <c r="F33" s="222"/>
      <c r="G33" s="222"/>
      <c r="H33" s="222"/>
    </row>
    <row r="34" spans="1:8" ht="15" x14ac:dyDescent="0.25">
      <c r="A34" s="222"/>
      <c r="B34" s="224">
        <v>27</v>
      </c>
      <c r="C34" s="224"/>
      <c r="D34" s="224" t="s">
        <v>303</v>
      </c>
      <c r="E34" s="226" t="s">
        <v>329</v>
      </c>
      <c r="F34" s="222"/>
      <c r="G34" s="222"/>
      <c r="H34" s="222"/>
    </row>
    <row r="35" spans="1:8" ht="15" x14ac:dyDescent="0.25">
      <c r="A35" s="222"/>
      <c r="B35" s="222"/>
      <c r="C35" s="222"/>
      <c r="D35" s="222"/>
      <c r="E35" s="222"/>
      <c r="F35" s="222"/>
      <c r="G35" s="222"/>
      <c r="H35" s="222"/>
    </row>
    <row r="36" spans="1:8" ht="15" x14ac:dyDescent="0.25">
      <c r="A36" s="222"/>
      <c r="B36" s="222"/>
      <c r="C36" s="222"/>
      <c r="D36" s="222"/>
      <c r="E36" s="222"/>
      <c r="F36" s="222"/>
      <c r="G36" s="222"/>
      <c r="H36" s="222"/>
    </row>
    <row r="37" spans="1:8" ht="15" x14ac:dyDescent="0.25">
      <c r="A37" s="222"/>
      <c r="B37" s="222"/>
      <c r="C37" s="222"/>
      <c r="D37" s="222"/>
      <c r="E37" s="222"/>
      <c r="F37" s="222"/>
      <c r="G37" s="222"/>
      <c r="H37" s="222"/>
    </row>
    <row r="38" spans="1:8" ht="15" x14ac:dyDescent="0.25">
      <c r="A38" s="222"/>
      <c r="B38" s="222"/>
      <c r="C38" s="222"/>
      <c r="D38" s="222"/>
      <c r="E38" s="222"/>
      <c r="F38" s="222"/>
      <c r="G38" s="222"/>
      <c r="H38" s="222"/>
    </row>
  </sheetData>
  <hyperlinks>
    <hyperlink ref="E8" location="'Balance sheet'!A1" display="'Balance sheet'!A1"/>
    <hyperlink ref="E9" location="'Profit loss'!A1" display="'Profit loss'!A1"/>
    <hyperlink ref="E10" location="'CashFlow'!A1" display="'CashFlow'!A1"/>
    <hyperlink ref="E11" location="'3'!A1" display="'3'!A1"/>
    <hyperlink ref="E12" location="'4'!A1" display="'4'!A1"/>
    <hyperlink ref="E13" location="'5.1'!A1" display="'5.1'!A1"/>
    <hyperlink ref="E14" location="'5.2'!A1" display="'5.2'!A1"/>
    <hyperlink ref="E15" location="'6 &amp; 7'!A1" display="'6 &amp; 7'!A1"/>
    <hyperlink ref="E16" location="'8'!A1" display="'8'!A1"/>
    <hyperlink ref="E17" location="'9'!A1" display="'9'!A1"/>
    <hyperlink ref="E18" location="'10'!A1" display="'10'!A1"/>
    <hyperlink ref="E19" location="'11'!A1" display="'11'!A1"/>
    <hyperlink ref="E20" location="'12'!A1" display="'12'!A1"/>
    <hyperlink ref="E21" location="'13'!A1" display="'13'!A1"/>
    <hyperlink ref="E22" location="'14'!A1" display="'14'!A1"/>
    <hyperlink ref="E23" location="'15'!A1" display="'15'!A1"/>
    <hyperlink ref="E24" location="'16 &amp; 17'!A1" display="'16 &amp; 17'!A1"/>
    <hyperlink ref="E25" location="'18'!A1" display="'18'!A1"/>
    <hyperlink ref="E26" location="'19'!A1" display="'19'!A1"/>
    <hyperlink ref="E27" location="'20 &amp; 21'!A1" display="'20 &amp; 21'!A1"/>
    <hyperlink ref="E28" location="'22 &amp; 22.1'!A1" display="'22 &amp; 22.1'!A1"/>
    <hyperlink ref="E29" location="'23'!A1" display="'23'!A1"/>
    <hyperlink ref="E30" location="'24 &amp; 25'!A1" display="'24 &amp; 25'!A1"/>
    <hyperlink ref="E31" location="'26'!A1" display="'26'!A1"/>
    <hyperlink ref="E32" location="'27'!A1" display="'27'!A1"/>
    <hyperlink ref="E33" location="'27,28,29'!A1" display="'27,28,29'!A1"/>
    <hyperlink ref="E34" location="'30'!A1" display="'30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9"/>
  <sheetViews>
    <sheetView view="pageBreakPreview" zoomScale="80" zoomScaleSheetLayoutView="80" workbookViewId="0">
      <selection activeCell="F14" sqref="F14"/>
    </sheetView>
  </sheetViews>
  <sheetFormatPr defaultColWidth="11.85546875" defaultRowHeight="15" x14ac:dyDescent="0.2"/>
  <cols>
    <col min="1" max="1" width="7.42578125" style="73" bestFit="1" customWidth="1"/>
    <col min="2" max="2" width="39.85546875" style="73" customWidth="1"/>
    <col min="3" max="3" width="14.7109375" style="73" customWidth="1"/>
    <col min="4" max="4" width="14.28515625" style="73" customWidth="1"/>
    <col min="5" max="5" width="10.42578125" style="112" bestFit="1" customWidth="1"/>
    <col min="6" max="6" width="26.140625" style="113" customWidth="1"/>
    <col min="7" max="7" width="25.85546875" style="73" customWidth="1"/>
    <col min="8" max="8" width="18.42578125" style="73" bestFit="1" customWidth="1"/>
    <col min="9" max="10" width="0" style="73" hidden="1" customWidth="1"/>
    <col min="11" max="16384" width="11.85546875" style="73"/>
  </cols>
  <sheetData>
    <row r="2" spans="1:7" x14ac:dyDescent="0.25">
      <c r="A2" s="301" t="s">
        <v>331</v>
      </c>
      <c r="B2" s="301"/>
      <c r="C2" s="301"/>
      <c r="D2" s="301"/>
      <c r="E2" s="301"/>
      <c r="F2" s="301"/>
      <c r="G2" s="301"/>
    </row>
    <row r="3" spans="1:7" x14ac:dyDescent="0.2">
      <c r="A3" s="303" t="s">
        <v>332</v>
      </c>
      <c r="B3" s="303"/>
      <c r="C3" s="303"/>
      <c r="D3" s="303"/>
      <c r="E3" s="303"/>
      <c r="F3" s="303"/>
      <c r="G3" s="303"/>
    </row>
    <row r="5" spans="1:7" x14ac:dyDescent="0.2">
      <c r="A5" s="317" t="s">
        <v>117</v>
      </c>
      <c r="B5" s="317"/>
      <c r="C5" s="317"/>
      <c r="D5" s="317"/>
      <c r="E5" s="317"/>
      <c r="F5" s="317"/>
    </row>
    <row r="6" spans="1:7" x14ac:dyDescent="0.2">
      <c r="A6" s="300" t="s">
        <v>3</v>
      </c>
      <c r="B6" s="300" t="s">
        <v>6</v>
      </c>
      <c r="C6" s="300" t="s">
        <v>61</v>
      </c>
      <c r="D6" s="300" t="s">
        <v>60</v>
      </c>
      <c r="E6" s="300" t="s">
        <v>17</v>
      </c>
      <c r="F6" s="110" t="s">
        <v>339</v>
      </c>
      <c r="G6" s="110" t="s">
        <v>340</v>
      </c>
    </row>
    <row r="7" spans="1:7" ht="24.75" customHeight="1" x14ac:dyDescent="0.2">
      <c r="A7" s="300"/>
      <c r="B7" s="300"/>
      <c r="C7" s="300"/>
      <c r="D7" s="300"/>
      <c r="E7" s="300"/>
      <c r="F7" s="227" t="s">
        <v>1</v>
      </c>
      <c r="G7" s="227" t="s">
        <v>1</v>
      </c>
    </row>
    <row r="8" spans="1:7" x14ac:dyDescent="0.25">
      <c r="A8" s="219">
        <v>1</v>
      </c>
      <c r="B8" s="248" t="s">
        <v>285</v>
      </c>
      <c r="C8" s="81"/>
      <c r="D8" s="81"/>
      <c r="E8" s="231"/>
      <c r="F8" s="38"/>
      <c r="G8" s="38"/>
    </row>
    <row r="9" spans="1:7" x14ac:dyDescent="0.25">
      <c r="A9" s="117"/>
      <c r="B9" s="248" t="s">
        <v>352</v>
      </c>
      <c r="C9" s="119"/>
      <c r="D9" s="120"/>
      <c r="E9" s="101"/>
      <c r="F9" s="121"/>
      <c r="G9" s="121"/>
    </row>
    <row r="10" spans="1:7" x14ac:dyDescent="0.2">
      <c r="A10" s="122"/>
      <c r="B10" s="249" t="s">
        <v>354</v>
      </c>
      <c r="C10" s="123"/>
      <c r="D10" s="123"/>
      <c r="E10" s="124"/>
      <c r="F10" s="125">
        <f>'[1]4-9 Liabilities'!$W$65</f>
        <v>0</v>
      </c>
      <c r="G10" s="251">
        <f>'[1]4-9 Liabilities'!$AF$65</f>
        <v>250000000</v>
      </c>
    </row>
    <row r="11" spans="1:7" x14ac:dyDescent="0.2">
      <c r="A11" s="117"/>
      <c r="B11" s="250" t="s">
        <v>353</v>
      </c>
      <c r="C11" s="126"/>
      <c r="D11" s="126"/>
      <c r="E11" s="127"/>
      <c r="F11" s="121"/>
      <c r="G11" s="121"/>
    </row>
    <row r="12" spans="1:7" x14ac:dyDescent="0.2">
      <c r="A12" s="117"/>
      <c r="B12" s="249" t="s">
        <v>355</v>
      </c>
      <c r="C12" s="126"/>
      <c r="D12" s="126"/>
      <c r="E12" s="127"/>
      <c r="F12" s="121">
        <f>'[1]4-9 Liabilities'!$W$70</f>
        <v>0</v>
      </c>
      <c r="G12" s="121">
        <f>'[1]4-9 Liabilities'!$AF$70</f>
        <v>119813946</v>
      </c>
    </row>
    <row r="13" spans="1:7" x14ac:dyDescent="0.2">
      <c r="A13" s="117"/>
      <c r="B13" s="118"/>
      <c r="C13" s="126"/>
      <c r="D13" s="126"/>
      <c r="E13" s="127"/>
      <c r="F13" s="121"/>
      <c r="G13" s="121"/>
    </row>
    <row r="14" spans="1:7" ht="15.75" thickBot="1" x14ac:dyDescent="0.25">
      <c r="A14" s="88"/>
      <c r="B14" s="104" t="s">
        <v>7</v>
      </c>
      <c r="C14" s="104"/>
      <c r="D14" s="104"/>
      <c r="E14" s="105"/>
      <c r="F14" s="247">
        <f>F10+F12</f>
        <v>0</v>
      </c>
      <c r="G14" s="247">
        <f>G10+G12</f>
        <v>369813946</v>
      </c>
    </row>
    <row r="15" spans="1:7" ht="15.75" thickTop="1" x14ac:dyDescent="0.2"/>
    <row r="17" spans="1:7" x14ac:dyDescent="0.2">
      <c r="B17" s="51" t="s">
        <v>274</v>
      </c>
      <c r="F17" s="73"/>
    </row>
    <row r="18" spans="1:7" x14ac:dyDescent="0.2">
      <c r="A18" s="79"/>
    </row>
    <row r="19" spans="1:7" x14ac:dyDescent="0.2">
      <c r="A19" s="79"/>
      <c r="G19" s="79"/>
    </row>
    <row r="20" spans="1:7" x14ac:dyDescent="0.2">
      <c r="A20" s="79"/>
      <c r="G20" s="79"/>
    </row>
    <row r="21" spans="1:7" x14ac:dyDescent="0.2">
      <c r="A21" s="79"/>
      <c r="E21" s="114"/>
      <c r="F21" s="115"/>
    </row>
    <row r="22" spans="1:7" x14ac:dyDescent="0.2">
      <c r="A22" s="79"/>
      <c r="E22" s="116"/>
      <c r="F22" s="115"/>
    </row>
    <row r="23" spans="1:7" x14ac:dyDescent="0.2">
      <c r="A23" s="79"/>
      <c r="E23" s="114"/>
      <c r="F23" s="115"/>
    </row>
    <row r="25" spans="1:7" x14ac:dyDescent="0.2">
      <c r="B25" s="79"/>
      <c r="C25" s="79"/>
      <c r="D25" s="79"/>
    </row>
    <row r="29" spans="1:7" x14ac:dyDescent="0.2">
      <c r="A29" s="79"/>
    </row>
    <row r="30" spans="1:7" x14ac:dyDescent="0.2">
      <c r="A30" s="79"/>
      <c r="G30" s="79"/>
    </row>
    <row r="31" spans="1:7" x14ac:dyDescent="0.2">
      <c r="A31" s="79"/>
      <c r="G31" s="79"/>
    </row>
    <row r="32" spans="1:7" x14ac:dyDescent="0.2">
      <c r="A32" s="79"/>
      <c r="E32" s="116"/>
      <c r="F32" s="115"/>
    </row>
    <row r="33" spans="1:6" x14ac:dyDescent="0.2">
      <c r="A33" s="79"/>
      <c r="E33" s="116"/>
      <c r="F33" s="115"/>
    </row>
    <row r="34" spans="1:6" x14ac:dyDescent="0.2">
      <c r="A34" s="79"/>
      <c r="E34" s="116"/>
      <c r="F34" s="115"/>
    </row>
    <row r="35" spans="1:6" x14ac:dyDescent="0.2">
      <c r="A35" s="79"/>
      <c r="E35" s="114"/>
      <c r="F35" s="115"/>
    </row>
    <row r="36" spans="1:6" x14ac:dyDescent="0.2">
      <c r="E36" s="116"/>
      <c r="F36" s="115"/>
    </row>
    <row r="37" spans="1:6" x14ac:dyDescent="0.2">
      <c r="E37" s="114"/>
      <c r="F37" s="115"/>
    </row>
    <row r="38" spans="1:6" x14ac:dyDescent="0.2">
      <c r="E38" s="116"/>
      <c r="F38" s="115"/>
    </row>
    <row r="39" spans="1:6" x14ac:dyDescent="0.2">
      <c r="B39" s="79"/>
      <c r="C39" s="79"/>
      <c r="D39" s="79"/>
    </row>
  </sheetData>
  <mergeCells count="8">
    <mergeCell ref="A2:G2"/>
    <mergeCell ref="A3:G3"/>
    <mergeCell ref="A5:F5"/>
    <mergeCell ref="A6:A7"/>
    <mergeCell ref="B6:B7"/>
    <mergeCell ref="E6:E7"/>
    <mergeCell ref="C6:C7"/>
    <mergeCell ref="D6:D7"/>
  </mergeCells>
  <printOptions horizontalCentered="1"/>
  <pageMargins left="0.78740157480314965" right="0.39370078740157483" top="0.78740157480314965" bottom="0.19685039370078741" header="0.31496062992125984" footer="0.31496062992125984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2:F43"/>
  <sheetViews>
    <sheetView view="pageBreakPreview" zoomScale="80" zoomScaleSheetLayoutView="80" workbookViewId="0">
      <selection activeCell="D9" sqref="D9"/>
    </sheetView>
  </sheetViews>
  <sheetFormatPr defaultColWidth="11.85546875" defaultRowHeight="15" x14ac:dyDescent="0.2"/>
  <cols>
    <col min="1" max="1" width="8" style="73" customWidth="1"/>
    <col min="2" max="2" width="51.5703125" style="73" customWidth="1"/>
    <col min="3" max="3" width="14.28515625" style="112" bestFit="1" customWidth="1"/>
    <col min="4" max="4" width="30.140625" style="113" customWidth="1"/>
    <col min="5" max="5" width="30.140625" style="73" customWidth="1"/>
    <col min="6" max="6" width="14.7109375" style="73" bestFit="1" customWidth="1"/>
    <col min="7" max="7" width="13.85546875" style="73" bestFit="1" customWidth="1"/>
    <col min="8" max="8" width="12.42578125" style="73" bestFit="1" customWidth="1"/>
    <col min="9" max="16384" width="11.85546875" style="73"/>
  </cols>
  <sheetData>
    <row r="2" spans="1:6" x14ac:dyDescent="0.25">
      <c r="A2" s="301" t="s">
        <v>331</v>
      </c>
      <c r="B2" s="301"/>
      <c r="C2" s="301"/>
      <c r="D2" s="301"/>
      <c r="E2" s="301"/>
    </row>
    <row r="3" spans="1:6" x14ac:dyDescent="0.2">
      <c r="A3" s="303" t="s">
        <v>332</v>
      </c>
      <c r="B3" s="303"/>
      <c r="C3" s="303"/>
      <c r="D3" s="303"/>
      <c r="E3" s="303"/>
    </row>
    <row r="5" spans="1:6" x14ac:dyDescent="0.2">
      <c r="A5" s="74"/>
      <c r="B5" s="72"/>
      <c r="C5" s="316"/>
      <c r="D5" s="316"/>
      <c r="E5" s="316"/>
    </row>
    <row r="6" spans="1:6" x14ac:dyDescent="0.2">
      <c r="A6" s="317" t="s">
        <v>142</v>
      </c>
      <c r="B6" s="317"/>
      <c r="C6" s="317"/>
      <c r="D6" s="317"/>
      <c r="E6" s="317"/>
    </row>
    <row r="7" spans="1:6" x14ac:dyDescent="0.2">
      <c r="A7" s="300" t="s">
        <v>3</v>
      </c>
      <c r="B7" s="300" t="s">
        <v>6</v>
      </c>
      <c r="C7" s="300" t="s">
        <v>26</v>
      </c>
      <c r="D7" s="110" t="s">
        <v>339</v>
      </c>
      <c r="E7" s="110" t="s">
        <v>340</v>
      </c>
    </row>
    <row r="8" spans="1:6" x14ac:dyDescent="0.2">
      <c r="A8" s="300"/>
      <c r="B8" s="300"/>
      <c r="C8" s="300"/>
      <c r="D8" s="196" t="s">
        <v>1</v>
      </c>
      <c r="E8" s="196" t="s">
        <v>1</v>
      </c>
    </row>
    <row r="9" spans="1:6" x14ac:dyDescent="0.2">
      <c r="A9" s="88">
        <v>1</v>
      </c>
      <c r="B9" s="84" t="s">
        <v>260</v>
      </c>
      <c r="C9" s="128"/>
      <c r="D9" s="292">
        <f>'[1]4-9 Liabilities'!$W$104</f>
        <v>301760000</v>
      </c>
      <c r="E9" s="292">
        <f>'[1]4-9 Liabilities'!$AF$104</f>
        <v>301760000</v>
      </c>
      <c r="F9" s="129"/>
    </row>
    <row r="10" spans="1:6" x14ac:dyDescent="0.2">
      <c r="A10" s="88"/>
      <c r="B10" s="84"/>
      <c r="C10" s="128"/>
      <c r="D10" s="292"/>
      <c r="E10" s="292"/>
      <c r="F10" s="129"/>
    </row>
    <row r="11" spans="1:6" x14ac:dyDescent="0.2">
      <c r="A11" s="88">
        <v>2</v>
      </c>
      <c r="B11" s="84" t="s">
        <v>261</v>
      </c>
      <c r="C11" s="128"/>
      <c r="D11" s="292">
        <v>0</v>
      </c>
      <c r="E11" s="292">
        <v>0</v>
      </c>
      <c r="F11" s="129"/>
    </row>
    <row r="12" spans="1:6" x14ac:dyDescent="0.2">
      <c r="A12" s="88"/>
      <c r="B12" s="84"/>
      <c r="C12" s="128"/>
      <c r="D12" s="292"/>
      <c r="E12" s="292"/>
      <c r="F12" s="129"/>
    </row>
    <row r="13" spans="1:6" x14ac:dyDescent="0.2">
      <c r="A13" s="88">
        <v>3</v>
      </c>
      <c r="B13" s="84" t="s">
        <v>262</v>
      </c>
      <c r="C13" s="128"/>
      <c r="D13" s="292"/>
      <c r="E13" s="292"/>
      <c r="F13" s="129"/>
    </row>
    <row r="14" spans="1:6" x14ac:dyDescent="0.2">
      <c r="A14" s="88" t="s">
        <v>49</v>
      </c>
      <c r="B14" s="84" t="s">
        <v>164</v>
      </c>
      <c r="C14" s="128"/>
      <c r="D14" s="292">
        <f>'[1]4-9 Liabilities'!$W$114</f>
        <v>66378688</v>
      </c>
      <c r="E14" s="292">
        <f>'[1]4-9 Liabilities'!$AF$114</f>
        <v>66378688</v>
      </c>
      <c r="F14" s="129"/>
    </row>
    <row r="15" spans="1:6" x14ac:dyDescent="0.2">
      <c r="A15" s="88" t="s">
        <v>50</v>
      </c>
      <c r="B15" s="84" t="s">
        <v>165</v>
      </c>
      <c r="C15" s="128"/>
      <c r="D15" s="292">
        <v>0</v>
      </c>
      <c r="E15" s="292">
        <v>0</v>
      </c>
      <c r="F15" s="129"/>
    </row>
    <row r="16" spans="1:6" x14ac:dyDescent="0.2">
      <c r="A16" s="88" t="s">
        <v>51</v>
      </c>
      <c r="B16" s="84" t="s">
        <v>166</v>
      </c>
      <c r="C16" s="128"/>
      <c r="D16" s="292">
        <f>'[1]4-9 Liabilities'!$W$106</f>
        <v>1524525</v>
      </c>
      <c r="E16" s="292">
        <f>'[1]4-9 Liabilities'!$AF$106</f>
        <v>1294465</v>
      </c>
      <c r="F16" s="129"/>
    </row>
    <row r="17" spans="1:6" x14ac:dyDescent="0.2">
      <c r="A17" s="88" t="s">
        <v>52</v>
      </c>
      <c r="B17" s="180" t="s">
        <v>167</v>
      </c>
      <c r="C17" s="128"/>
      <c r="D17" s="292">
        <f>0</f>
        <v>0</v>
      </c>
      <c r="E17" s="292">
        <f>'[1]4-9 Liabilities'!$AF$115</f>
        <v>24</v>
      </c>
      <c r="F17" s="129"/>
    </row>
    <row r="18" spans="1:6" x14ac:dyDescent="0.2">
      <c r="A18" s="88" t="s">
        <v>263</v>
      </c>
      <c r="B18" s="180" t="s">
        <v>168</v>
      </c>
      <c r="C18" s="128"/>
      <c r="D18" s="292">
        <f>'[1]4-9 Liabilities'!$W$108</f>
        <v>15756651</v>
      </c>
      <c r="E18" s="292">
        <f>'[1]4-9 Liabilities'!$AF$108</f>
        <v>17241909</v>
      </c>
      <c r="F18" s="130"/>
    </row>
    <row r="19" spans="1:6" x14ac:dyDescent="0.2">
      <c r="A19" s="88" t="s">
        <v>264</v>
      </c>
      <c r="B19" s="84" t="s">
        <v>169</v>
      </c>
      <c r="C19" s="131"/>
      <c r="D19" s="292">
        <v>0</v>
      </c>
      <c r="E19" s="292">
        <v>0</v>
      </c>
      <c r="F19" s="130"/>
    </row>
    <row r="20" spans="1:6" x14ac:dyDescent="0.25">
      <c r="A20" s="88" t="s">
        <v>356</v>
      </c>
      <c r="B20" s="252" t="s">
        <v>357</v>
      </c>
      <c r="C20" s="105"/>
      <c r="D20" s="292">
        <f>'[1]4-9 Liabilities'!$W$107</f>
        <v>463840</v>
      </c>
      <c r="E20" s="292">
        <f>'[1]4-9 Liabilities'!$AF$107</f>
        <v>90263</v>
      </c>
    </row>
    <row r="21" spans="1:6" x14ac:dyDescent="0.2">
      <c r="A21" s="88"/>
      <c r="B21" s="84"/>
      <c r="C21" s="105"/>
      <c r="D21" s="18"/>
      <c r="E21" s="18"/>
    </row>
    <row r="22" spans="1:6" x14ac:dyDescent="0.2">
      <c r="A22" s="88"/>
      <c r="B22" s="84"/>
      <c r="C22" s="105"/>
      <c r="D22" s="209"/>
      <c r="E22" s="84"/>
    </row>
    <row r="23" spans="1:6" x14ac:dyDescent="0.2">
      <c r="A23" s="88"/>
      <c r="B23" s="84"/>
      <c r="C23" s="105"/>
      <c r="D23" s="209"/>
      <c r="E23" s="88"/>
    </row>
    <row r="24" spans="1:6" x14ac:dyDescent="0.2">
      <c r="A24" s="88"/>
      <c r="B24" s="84"/>
      <c r="C24" s="105"/>
      <c r="D24" s="209"/>
      <c r="E24" s="88"/>
    </row>
    <row r="25" spans="1:6" ht="15.75" thickBot="1" x14ac:dyDescent="0.25">
      <c r="A25" s="88"/>
      <c r="B25" s="90" t="s">
        <v>7</v>
      </c>
      <c r="C25" s="103"/>
      <c r="D25" s="253">
        <f>SUM(D9:D24)</f>
        <v>385883704</v>
      </c>
      <c r="E25" s="254">
        <f>SUM(E9:E24)</f>
        <v>386765349</v>
      </c>
    </row>
    <row r="26" spans="1:6" ht="15.75" thickTop="1" x14ac:dyDescent="0.2">
      <c r="A26" s="79"/>
      <c r="C26" s="116"/>
      <c r="D26" s="115"/>
    </row>
    <row r="27" spans="1:6" x14ac:dyDescent="0.2">
      <c r="A27" s="79"/>
      <c r="C27" s="114"/>
      <c r="D27" s="115"/>
    </row>
    <row r="29" spans="1:6" x14ac:dyDescent="0.2">
      <c r="B29" s="51" t="s">
        <v>274</v>
      </c>
    </row>
    <row r="33" spans="1:5" x14ac:dyDescent="0.2">
      <c r="A33" s="79"/>
    </row>
    <row r="34" spans="1:5" x14ac:dyDescent="0.2">
      <c r="A34" s="79"/>
      <c r="E34" s="79"/>
    </row>
    <row r="35" spans="1:5" x14ac:dyDescent="0.2">
      <c r="A35" s="79"/>
      <c r="E35" s="79"/>
    </row>
    <row r="36" spans="1:5" x14ac:dyDescent="0.2">
      <c r="A36" s="79"/>
      <c r="C36" s="116"/>
      <c r="D36" s="115"/>
    </row>
    <row r="37" spans="1:5" x14ac:dyDescent="0.2">
      <c r="A37" s="79"/>
      <c r="C37" s="116"/>
      <c r="D37" s="115"/>
    </row>
    <row r="38" spans="1:5" x14ac:dyDescent="0.2">
      <c r="A38" s="79"/>
      <c r="C38" s="116"/>
      <c r="D38" s="115"/>
    </row>
    <row r="39" spans="1:5" x14ac:dyDescent="0.2">
      <c r="A39" s="79"/>
      <c r="C39" s="114"/>
      <c r="D39" s="115"/>
    </row>
    <row r="40" spans="1:5" x14ac:dyDescent="0.2">
      <c r="C40" s="116"/>
      <c r="D40" s="115"/>
    </row>
    <row r="41" spans="1:5" x14ac:dyDescent="0.2">
      <c r="C41" s="114"/>
      <c r="D41" s="115"/>
    </row>
    <row r="42" spans="1:5" x14ac:dyDescent="0.2">
      <c r="C42" s="116"/>
      <c r="D42" s="115"/>
    </row>
    <row r="43" spans="1:5" x14ac:dyDescent="0.2">
      <c r="B43" s="79"/>
    </row>
  </sheetData>
  <mergeCells count="7">
    <mergeCell ref="A2:E2"/>
    <mergeCell ref="A3:E3"/>
    <mergeCell ref="A7:A8"/>
    <mergeCell ref="B7:B8"/>
    <mergeCell ref="C7:C8"/>
    <mergeCell ref="A6:E6"/>
    <mergeCell ref="C5:E5"/>
  </mergeCells>
  <phoneticPr fontId="0" type="noConversion"/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8"/>
  <sheetViews>
    <sheetView view="pageBreakPreview" zoomScale="70" zoomScaleSheetLayoutView="70" zoomScalePageLayoutView="80" workbookViewId="0">
      <selection activeCell="D13" sqref="D13"/>
    </sheetView>
  </sheetViews>
  <sheetFormatPr defaultColWidth="9.140625" defaultRowHeight="15" x14ac:dyDescent="0.2"/>
  <cols>
    <col min="1" max="1" width="9.28515625" style="79" customWidth="1"/>
    <col min="2" max="2" width="33" style="73" customWidth="1"/>
    <col min="3" max="3" width="11" style="79" customWidth="1"/>
    <col min="4" max="4" width="30.5703125" style="73" customWidth="1"/>
    <col min="5" max="5" width="32.42578125" style="73" customWidth="1"/>
    <col min="6" max="7" width="15.140625" style="73" bestFit="1" customWidth="1"/>
    <col min="8" max="16384" width="9.140625" style="73"/>
  </cols>
  <sheetData>
    <row r="2" spans="1:5" x14ac:dyDescent="0.25">
      <c r="A2" s="301" t="s">
        <v>331</v>
      </c>
      <c r="B2" s="301"/>
      <c r="C2" s="301"/>
      <c r="D2" s="301"/>
      <c r="E2" s="301"/>
    </row>
    <row r="3" spans="1:5" x14ac:dyDescent="0.2">
      <c r="A3" s="303" t="s">
        <v>332</v>
      </c>
      <c r="B3" s="303"/>
      <c r="C3" s="303"/>
      <c r="D3" s="303"/>
      <c r="E3" s="303"/>
    </row>
    <row r="5" spans="1:5" x14ac:dyDescent="0.2">
      <c r="A5" s="317" t="s">
        <v>118</v>
      </c>
      <c r="B5" s="317"/>
      <c r="C5" s="317"/>
      <c r="D5" s="317"/>
    </row>
    <row r="6" spans="1:5" x14ac:dyDescent="0.2">
      <c r="A6" s="300" t="s">
        <v>3</v>
      </c>
      <c r="B6" s="300" t="s">
        <v>6</v>
      </c>
      <c r="C6" s="300" t="s">
        <v>26</v>
      </c>
      <c r="D6" s="110" t="s">
        <v>339</v>
      </c>
      <c r="E6" s="110" t="s">
        <v>340</v>
      </c>
    </row>
    <row r="7" spans="1:5" x14ac:dyDescent="0.2">
      <c r="A7" s="300"/>
      <c r="B7" s="300"/>
      <c r="C7" s="300"/>
      <c r="D7" s="196" t="s">
        <v>1</v>
      </c>
      <c r="E7" s="196" t="s">
        <v>1</v>
      </c>
    </row>
    <row r="8" spans="1:5" x14ac:dyDescent="0.2">
      <c r="A8" s="88">
        <v>1</v>
      </c>
      <c r="B8" s="10" t="s">
        <v>350</v>
      </c>
      <c r="C8" s="82"/>
      <c r="D8" s="14">
        <f>'[1]4-9 Liabilities'!$W$124</f>
        <v>119674</v>
      </c>
      <c r="E8" s="14">
        <f>'[1]4-9 Liabilities'!$AF$124</f>
        <v>382089</v>
      </c>
    </row>
    <row r="9" spans="1:5" x14ac:dyDescent="0.2">
      <c r="A9" s="88">
        <v>2</v>
      </c>
      <c r="B9" s="87" t="s">
        <v>358</v>
      </c>
      <c r="C9" s="82"/>
      <c r="D9" s="14"/>
      <c r="E9" s="14"/>
    </row>
    <row r="10" spans="1:5" x14ac:dyDescent="0.2">
      <c r="A10" s="88"/>
      <c r="B10" s="87" t="s">
        <v>361</v>
      </c>
      <c r="C10" s="82"/>
      <c r="D10" s="14">
        <f>'[1]4-9 Liabilities'!$W$128</f>
        <v>0</v>
      </c>
      <c r="E10" s="14">
        <f>'[1]4-9 Liabilities'!$AF$128</f>
        <v>7726641.8912021518</v>
      </c>
    </row>
    <row r="11" spans="1:5" x14ac:dyDescent="0.2">
      <c r="A11" s="88"/>
      <c r="B11" s="87" t="s">
        <v>362</v>
      </c>
      <c r="C11" s="82"/>
      <c r="D11" s="14"/>
      <c r="E11" s="14"/>
    </row>
    <row r="12" spans="1:5" x14ac:dyDescent="0.2">
      <c r="A12" s="88">
        <v>3</v>
      </c>
      <c r="B12" s="87" t="s">
        <v>359</v>
      </c>
      <c r="C12" s="82"/>
      <c r="D12" s="14">
        <f>'[1]4-9 Liabilities'!$W$130</f>
        <v>114242845</v>
      </c>
      <c r="E12" s="14">
        <f>'[1]4-9 Liabilities'!$AF$130</f>
        <v>0</v>
      </c>
    </row>
    <row r="13" spans="1:5" x14ac:dyDescent="0.2">
      <c r="A13" s="88">
        <v>4</v>
      </c>
      <c r="B13" s="180" t="s">
        <v>360</v>
      </c>
      <c r="C13" s="105"/>
      <c r="D13" s="14">
        <f>'[1]4-9 Liabilities'!$W$131</f>
        <v>23257155</v>
      </c>
      <c r="E13" s="14">
        <f>'[1]4-9 Liabilities'!$AF$131</f>
        <v>0</v>
      </c>
    </row>
    <row r="14" spans="1:5" ht="15.75" thickBot="1" x14ac:dyDescent="0.25">
      <c r="A14" s="88"/>
      <c r="B14" s="90" t="s">
        <v>7</v>
      </c>
      <c r="C14" s="88"/>
      <c r="D14" s="255">
        <f>SUM(D8:D13)</f>
        <v>137619674</v>
      </c>
      <c r="E14" s="255">
        <f>SUM(E8:E12)</f>
        <v>8108730.8912021518</v>
      </c>
    </row>
    <row r="15" spans="1:5" ht="15.75" thickTop="1" x14ac:dyDescent="0.2"/>
    <row r="18" spans="2:2" x14ac:dyDescent="0.2">
      <c r="B18" s="51" t="s">
        <v>274</v>
      </c>
    </row>
  </sheetData>
  <mergeCells count="6">
    <mergeCell ref="A5:D5"/>
    <mergeCell ref="A6:A7"/>
    <mergeCell ref="B6:B7"/>
    <mergeCell ref="C6:C7"/>
    <mergeCell ref="A2:E2"/>
    <mergeCell ref="A3:E3"/>
  </mergeCells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C1" zoomScale="70" zoomScaleNormal="100" zoomScaleSheetLayoutView="70" workbookViewId="0">
      <selection activeCell="H18" sqref="H18"/>
    </sheetView>
  </sheetViews>
  <sheetFormatPr defaultColWidth="9.140625" defaultRowHeight="15" x14ac:dyDescent="0.2"/>
  <cols>
    <col min="1" max="1" width="8" style="48" bestFit="1" customWidth="1"/>
    <col min="2" max="2" width="34.7109375" style="133" customWidth="1"/>
    <col min="3" max="3" width="11.28515625" style="48" customWidth="1"/>
    <col min="4" max="11" width="19.7109375" style="133" customWidth="1"/>
    <col min="12" max="12" width="25.28515625" style="133" bestFit="1" customWidth="1"/>
    <col min="13" max="13" width="26.7109375" style="133" bestFit="1" customWidth="1"/>
    <col min="14" max="14" width="17.5703125" style="133" bestFit="1" customWidth="1"/>
    <col min="15" max="15" width="18.42578125" style="133" bestFit="1" customWidth="1"/>
    <col min="16" max="16" width="17.5703125" style="133" bestFit="1" customWidth="1"/>
    <col min="17" max="17" width="10.7109375" style="133" bestFit="1" customWidth="1"/>
    <col min="18" max="16384" width="9.140625" style="133"/>
  </cols>
  <sheetData>
    <row r="2" spans="1:14" x14ac:dyDescent="0.25">
      <c r="A2" s="301" t="s">
        <v>331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4" x14ac:dyDescent="0.2">
      <c r="A3" s="303" t="s">
        <v>332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</row>
    <row r="6" spans="1:14" x14ac:dyDescent="0.2">
      <c r="A6" s="322" t="s">
        <v>119</v>
      </c>
      <c r="B6" s="322"/>
      <c r="C6" s="322"/>
      <c r="D6" s="322"/>
      <c r="E6" s="322"/>
      <c r="F6" s="322"/>
      <c r="G6" s="322"/>
      <c r="H6" s="322"/>
      <c r="I6" s="50"/>
      <c r="J6" s="50"/>
      <c r="K6" s="50"/>
      <c r="L6" s="50"/>
      <c r="M6" s="138" t="s">
        <v>28</v>
      </c>
    </row>
    <row r="7" spans="1:14" x14ac:dyDescent="0.2">
      <c r="A7" s="323" t="s">
        <v>3</v>
      </c>
      <c r="B7" s="323" t="s">
        <v>6</v>
      </c>
      <c r="C7" s="323" t="s">
        <v>26</v>
      </c>
      <c r="D7" s="321" t="s">
        <v>10</v>
      </c>
      <c r="E7" s="321"/>
      <c r="F7" s="321"/>
      <c r="G7" s="321"/>
      <c r="H7" s="321" t="s">
        <v>11</v>
      </c>
      <c r="I7" s="321"/>
      <c r="J7" s="321"/>
      <c r="K7" s="321"/>
      <c r="L7" s="321" t="s">
        <v>12</v>
      </c>
      <c r="M7" s="321"/>
    </row>
    <row r="8" spans="1:14" ht="53.25" customHeight="1" x14ac:dyDescent="0.2">
      <c r="A8" s="323"/>
      <c r="B8" s="323"/>
      <c r="C8" s="323"/>
      <c r="D8" s="137" t="s">
        <v>363</v>
      </c>
      <c r="E8" s="200" t="s">
        <v>366</v>
      </c>
      <c r="F8" s="230" t="s">
        <v>365</v>
      </c>
      <c r="G8" s="137" t="s">
        <v>330</v>
      </c>
      <c r="H8" s="230" t="s">
        <v>363</v>
      </c>
      <c r="I8" s="137" t="s">
        <v>140</v>
      </c>
      <c r="J8" s="230" t="s">
        <v>364</v>
      </c>
      <c r="K8" s="230" t="s">
        <v>330</v>
      </c>
      <c r="L8" s="137" t="s">
        <v>330</v>
      </c>
      <c r="M8" s="137" t="s">
        <v>367</v>
      </c>
      <c r="N8" s="134"/>
    </row>
    <row r="9" spans="1:14" x14ac:dyDescent="0.2">
      <c r="A9" s="256"/>
      <c r="B9" s="256" t="s">
        <v>291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134"/>
    </row>
    <row r="10" spans="1:14" x14ac:dyDescent="0.2">
      <c r="A10" s="16">
        <v>1</v>
      </c>
      <c r="B10" s="135" t="s">
        <v>171</v>
      </c>
      <c r="C10" s="23"/>
      <c r="D10" s="14">
        <f>'[1]10-FA'!B9</f>
        <v>5555807438</v>
      </c>
      <c r="E10" s="14">
        <f>'[1]10-FA'!C9</f>
        <v>0</v>
      </c>
      <c r="F10" s="14">
        <f>'[1]10-FA'!D9</f>
        <v>0</v>
      </c>
      <c r="G10" s="14">
        <f>D10+E10-F10</f>
        <v>5555807438</v>
      </c>
      <c r="H10" s="14">
        <f>'[1]10-FA'!F9</f>
        <v>805398573</v>
      </c>
      <c r="I10" s="14">
        <f>'[1]10-FA'!G9</f>
        <v>293346633</v>
      </c>
      <c r="J10" s="14">
        <f>'[1]10-FA'!H9</f>
        <v>0</v>
      </c>
      <c r="K10" s="14">
        <f>H10+I10-J10</f>
        <v>1098745206</v>
      </c>
      <c r="L10" s="14">
        <f>G10-K10</f>
        <v>4457062232</v>
      </c>
      <c r="M10" s="14">
        <v>4750408865</v>
      </c>
    </row>
    <row r="11" spans="1:14" x14ac:dyDescent="0.2">
      <c r="A11" s="16">
        <v>2</v>
      </c>
      <c r="B11" s="135" t="s">
        <v>173</v>
      </c>
      <c r="C11" s="23"/>
      <c r="D11" s="14">
        <f>'[1]10-FA'!B10</f>
        <v>515414</v>
      </c>
      <c r="E11" s="14">
        <f>'[1]10-FA'!C10</f>
        <v>10350</v>
      </c>
      <c r="F11" s="14">
        <f>'[1]10-FA'!D10</f>
        <v>85479</v>
      </c>
      <c r="G11" s="14">
        <f>D11+E11-F11</f>
        <v>440285</v>
      </c>
      <c r="H11" s="14">
        <f>'[1]10-FA'!F10</f>
        <v>219463</v>
      </c>
      <c r="I11" s="14">
        <f>'[1]10-FA'!G10</f>
        <v>21316</v>
      </c>
      <c r="J11" s="14">
        <f>'[1]10-FA'!H10</f>
        <v>39034</v>
      </c>
      <c r="K11" s="14">
        <f>H11+I11-J11</f>
        <v>201745</v>
      </c>
      <c r="L11" s="14">
        <f>G11-K11</f>
        <v>238540</v>
      </c>
      <c r="M11" s="14">
        <v>313055</v>
      </c>
    </row>
    <row r="12" spans="1:14" x14ac:dyDescent="0.2">
      <c r="A12" s="16">
        <v>3</v>
      </c>
      <c r="B12" s="135" t="s">
        <v>368</v>
      </c>
      <c r="C12" s="23"/>
      <c r="D12" s="14">
        <f>'[1]10-FA'!B11</f>
        <v>248079</v>
      </c>
      <c r="E12" s="14">
        <f>'[1]10-FA'!C11</f>
        <v>69063</v>
      </c>
      <c r="F12" s="14">
        <f>'[1]10-FA'!D11</f>
        <v>0</v>
      </c>
      <c r="G12" s="14">
        <f>D12+E12-F12</f>
        <v>317142</v>
      </c>
      <c r="H12" s="14">
        <f>'[1]10-FA'!F11</f>
        <v>130668</v>
      </c>
      <c r="I12" s="14">
        <f>'[1]10-FA'!G11</f>
        <v>35441</v>
      </c>
      <c r="J12" s="14">
        <f>'[1]10-FA'!H11</f>
        <v>0</v>
      </c>
      <c r="K12" s="14">
        <f>H12+I12-J12</f>
        <v>166109</v>
      </c>
      <c r="L12" s="14">
        <f>G12-K12</f>
        <v>151033</v>
      </c>
      <c r="M12" s="14">
        <v>117411</v>
      </c>
    </row>
    <row r="13" spans="1:14" x14ac:dyDescent="0.2">
      <c r="A13" s="16">
        <v>4</v>
      </c>
      <c r="B13" s="135" t="s">
        <v>174</v>
      </c>
      <c r="C13" s="23"/>
      <c r="D13" s="14">
        <f>'[1]10-FA'!B12</f>
        <v>399128</v>
      </c>
      <c r="E13" s="14">
        <f>'[1]10-FA'!C12</f>
        <v>142204</v>
      </c>
      <c r="F13" s="14">
        <f>'[1]10-FA'!D12</f>
        <v>62311</v>
      </c>
      <c r="G13" s="14">
        <f>D13+E13-F13</f>
        <v>479021</v>
      </c>
      <c r="H13" s="14">
        <f>'[1]10-FA'!F12</f>
        <v>56745</v>
      </c>
      <c r="I13" s="14">
        <f>'[1]10-FA'!G12</f>
        <v>29442</v>
      </c>
      <c r="J13" s="14">
        <f>'[1]10-FA'!H12</f>
        <v>13788</v>
      </c>
      <c r="K13" s="14">
        <f>H13+I13-J13</f>
        <v>72399</v>
      </c>
      <c r="L13" s="14">
        <f>G13-K13</f>
        <v>406622</v>
      </c>
      <c r="M13" s="14">
        <v>325279</v>
      </c>
    </row>
    <row r="14" spans="1:14" ht="30" customHeight="1" thickBot="1" x14ac:dyDescent="0.25">
      <c r="A14" s="234"/>
      <c r="B14" s="257" t="s">
        <v>7</v>
      </c>
      <c r="C14" s="235"/>
      <c r="D14" s="259">
        <f t="shared" ref="D14:K14" si="0">SUM(D10:D13)</f>
        <v>5556970059</v>
      </c>
      <c r="E14" s="259">
        <f t="shared" si="0"/>
        <v>221617</v>
      </c>
      <c r="F14" s="259">
        <f t="shared" si="0"/>
        <v>147790</v>
      </c>
      <c r="G14" s="259">
        <f t="shared" si="0"/>
        <v>5557043886</v>
      </c>
      <c r="H14" s="259">
        <f t="shared" si="0"/>
        <v>805805449</v>
      </c>
      <c r="I14" s="259">
        <f t="shared" si="0"/>
        <v>293432832</v>
      </c>
      <c r="J14" s="259">
        <f t="shared" si="0"/>
        <v>52822</v>
      </c>
      <c r="K14" s="259">
        <f t="shared" si="0"/>
        <v>1099185459</v>
      </c>
      <c r="L14" s="18">
        <f>G14-K14</f>
        <v>4457858427</v>
      </c>
      <c r="M14" s="18">
        <f>SUM(M10:M13)</f>
        <v>4751164610</v>
      </c>
      <c r="N14" s="136"/>
    </row>
    <row r="15" spans="1:14" ht="15.75" thickBot="1" x14ac:dyDescent="0.25">
      <c r="A15" s="236"/>
      <c r="B15" s="258" t="s">
        <v>369</v>
      </c>
      <c r="C15" s="238"/>
      <c r="D15" s="237">
        <f>'[1]10-FA'!B20</f>
        <v>5557743549</v>
      </c>
      <c r="E15" s="237">
        <f>'[1]10-FA'!C20</f>
        <v>29992010.498946514</v>
      </c>
      <c r="F15" s="237">
        <f>'[1]10-FA'!D20</f>
        <v>30765500.498946499</v>
      </c>
      <c r="G15" s="237">
        <f>'[1]10-FA'!E20</f>
        <v>5556970059</v>
      </c>
      <c r="H15" s="237">
        <f>'[1]10-FA'!F20</f>
        <v>513382881</v>
      </c>
      <c r="I15" s="237">
        <f>'[1]10-FA'!G20</f>
        <v>294131597.21861535</v>
      </c>
      <c r="J15" s="237">
        <f>'[1]10-FA'!H20</f>
        <v>1709029.2186153301</v>
      </c>
      <c r="K15" s="237">
        <f>'[1]10-FA'!I20</f>
        <v>805805449</v>
      </c>
      <c r="L15" s="237">
        <f>'[1]10-FA'!J20</f>
        <v>4751164610</v>
      </c>
      <c r="M15" s="237">
        <f>'[1]10-FA'!K20</f>
        <v>5044360668</v>
      </c>
    </row>
    <row r="19" spans="2:2" x14ac:dyDescent="0.2">
      <c r="B19" s="51" t="s">
        <v>274</v>
      </c>
    </row>
  </sheetData>
  <mergeCells count="9">
    <mergeCell ref="A2:M2"/>
    <mergeCell ref="A3:M3"/>
    <mergeCell ref="L7:M7"/>
    <mergeCell ref="A6:H6"/>
    <mergeCell ref="A7:A8"/>
    <mergeCell ref="B7:B8"/>
    <mergeCell ref="C7:C8"/>
    <mergeCell ref="D7:G7"/>
    <mergeCell ref="H7:K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2:E16"/>
  <sheetViews>
    <sheetView view="pageBreakPreview" zoomScale="70" zoomScaleSheetLayoutView="70" workbookViewId="0">
      <selection activeCell="E8" sqref="E8"/>
    </sheetView>
  </sheetViews>
  <sheetFormatPr defaultColWidth="9.140625" defaultRowHeight="15" x14ac:dyDescent="0.2"/>
  <cols>
    <col min="1" max="1" width="5.7109375" style="28" customWidth="1"/>
    <col min="2" max="2" width="35.28515625" style="28" customWidth="1"/>
    <col min="3" max="3" width="11.5703125" style="28" customWidth="1"/>
    <col min="4" max="5" width="27.28515625" style="28" customWidth="1"/>
    <col min="6" max="16384" width="9.140625" style="28"/>
  </cols>
  <sheetData>
    <row r="2" spans="1:5" x14ac:dyDescent="0.25">
      <c r="A2" s="301" t="s">
        <v>331</v>
      </c>
      <c r="B2" s="301"/>
      <c r="C2" s="301"/>
      <c r="D2" s="301"/>
      <c r="E2" s="301"/>
    </row>
    <row r="3" spans="1:5" x14ac:dyDescent="0.2">
      <c r="A3" s="303" t="s">
        <v>332</v>
      </c>
      <c r="B3" s="303"/>
      <c r="C3" s="303"/>
      <c r="D3" s="303"/>
      <c r="E3" s="303"/>
    </row>
    <row r="5" spans="1:5" x14ac:dyDescent="0.2">
      <c r="A5" s="315" t="s">
        <v>120</v>
      </c>
      <c r="B5" s="315"/>
      <c r="C5" s="315"/>
      <c r="D5" s="315"/>
      <c r="E5" s="27"/>
    </row>
    <row r="6" spans="1:5" x14ac:dyDescent="0.2">
      <c r="A6" s="300" t="s">
        <v>15</v>
      </c>
      <c r="B6" s="300" t="s">
        <v>6</v>
      </c>
      <c r="C6" s="300" t="s">
        <v>26</v>
      </c>
      <c r="D6" s="110" t="s">
        <v>339</v>
      </c>
      <c r="E6" s="110" t="s">
        <v>340</v>
      </c>
    </row>
    <row r="7" spans="1:5" x14ac:dyDescent="0.2">
      <c r="A7" s="300"/>
      <c r="B7" s="300"/>
      <c r="C7" s="300"/>
      <c r="D7" s="53" t="s">
        <v>1</v>
      </c>
      <c r="E7" s="53" t="s">
        <v>1</v>
      </c>
    </row>
    <row r="8" spans="1:5" x14ac:dyDescent="0.2">
      <c r="A8" s="11">
        <v>1</v>
      </c>
      <c r="B8" s="10" t="s">
        <v>175</v>
      </c>
      <c r="C8" s="140"/>
      <c r="D8" s="14">
        <v>0</v>
      </c>
      <c r="E8" s="14">
        <v>0</v>
      </c>
    </row>
    <row r="9" spans="1:5" x14ac:dyDescent="0.2">
      <c r="A9" s="11">
        <v>2</v>
      </c>
      <c r="B9" s="10" t="s">
        <v>176</v>
      </c>
      <c r="C9" s="140"/>
      <c r="D9" s="14">
        <v>0</v>
      </c>
      <c r="E9" s="14">
        <v>0</v>
      </c>
    </row>
    <row r="10" spans="1:5" ht="45" x14ac:dyDescent="0.2">
      <c r="A10" s="57">
        <v>3</v>
      </c>
      <c r="B10" s="141" t="s">
        <v>177</v>
      </c>
      <c r="C10" s="142"/>
      <c r="D10" s="14">
        <v>0</v>
      </c>
      <c r="E10" s="14">
        <v>0</v>
      </c>
    </row>
    <row r="11" spans="1:5" ht="15.75" thickBot="1" x14ac:dyDescent="0.25">
      <c r="A11" s="11"/>
      <c r="B11" s="9" t="s">
        <v>7</v>
      </c>
      <c r="C11" s="10"/>
      <c r="D11" s="260">
        <f>SUM(D8:D10)</f>
        <v>0</v>
      </c>
      <c r="E11" s="247">
        <v>0</v>
      </c>
    </row>
    <row r="12" spans="1:5" ht="15.75" thickTop="1" x14ac:dyDescent="0.2">
      <c r="A12" s="27"/>
      <c r="B12" s="5"/>
    </row>
    <row r="13" spans="1:5" x14ac:dyDescent="0.2">
      <c r="A13" s="95"/>
      <c r="B13" s="324"/>
      <c r="C13" s="324"/>
      <c r="D13" s="324"/>
      <c r="E13" s="324"/>
    </row>
    <row r="16" spans="1:5" x14ac:dyDescent="0.2">
      <c r="B16" s="51" t="s">
        <v>274</v>
      </c>
    </row>
  </sheetData>
  <mergeCells count="7">
    <mergeCell ref="A2:E2"/>
    <mergeCell ref="A3:E3"/>
    <mergeCell ref="B6:B7"/>
    <mergeCell ref="C6:C7"/>
    <mergeCell ref="B13:E13"/>
    <mergeCell ref="A5:D5"/>
    <mergeCell ref="A6:A7"/>
  </mergeCells>
  <phoneticPr fontId="0" type="noConversion"/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2:N22"/>
  <sheetViews>
    <sheetView view="pageBreakPreview" zoomScale="90" zoomScaleSheetLayoutView="90" workbookViewId="0">
      <selection activeCell="D16" sqref="D16"/>
    </sheetView>
  </sheetViews>
  <sheetFormatPr defaultColWidth="9.140625" defaultRowHeight="15" x14ac:dyDescent="0.2"/>
  <cols>
    <col min="1" max="1" width="6.5703125" style="145" customWidth="1"/>
    <col min="2" max="2" width="64.5703125" style="143" customWidth="1"/>
    <col min="3" max="3" width="15.28515625" style="146" bestFit="1" customWidth="1"/>
    <col min="4" max="4" width="25.7109375" style="143" customWidth="1"/>
    <col min="5" max="5" width="24.140625" style="143" customWidth="1"/>
    <col min="6" max="6" width="13.85546875" style="143" bestFit="1" customWidth="1"/>
    <col min="7" max="7" width="11.140625" style="143" bestFit="1" customWidth="1"/>
    <col min="8" max="16384" width="9.140625" style="143"/>
  </cols>
  <sheetData>
    <row r="2" spans="1:14" x14ac:dyDescent="0.25">
      <c r="A2" s="301" t="s">
        <v>331</v>
      </c>
      <c r="B2" s="301"/>
      <c r="C2" s="301"/>
      <c r="D2" s="301"/>
      <c r="E2" s="301"/>
    </row>
    <row r="3" spans="1:14" x14ac:dyDescent="0.2">
      <c r="A3" s="303" t="s">
        <v>332</v>
      </c>
      <c r="B3" s="303"/>
      <c r="C3" s="303"/>
      <c r="D3" s="303"/>
      <c r="E3" s="303"/>
    </row>
    <row r="6" spans="1:14" x14ac:dyDescent="0.2">
      <c r="A6" s="325" t="s">
        <v>123</v>
      </c>
      <c r="B6" s="325"/>
      <c r="C6" s="325"/>
      <c r="D6" s="325"/>
      <c r="E6" s="217"/>
      <c r="F6" s="28"/>
    </row>
    <row r="7" spans="1:14" x14ac:dyDescent="0.2">
      <c r="A7" s="300" t="s">
        <v>15</v>
      </c>
      <c r="B7" s="300" t="s">
        <v>6</v>
      </c>
      <c r="C7" s="300" t="s">
        <v>26</v>
      </c>
      <c r="D7" s="110" t="s">
        <v>339</v>
      </c>
      <c r="E7" s="110" t="s">
        <v>340</v>
      </c>
      <c r="F7" s="28"/>
    </row>
    <row r="8" spans="1:14" x14ac:dyDescent="0.2">
      <c r="A8" s="300"/>
      <c r="B8" s="300"/>
      <c r="C8" s="300"/>
      <c r="D8" s="204" t="s">
        <v>1</v>
      </c>
      <c r="E8" s="204" t="s">
        <v>1</v>
      </c>
      <c r="F8" s="28"/>
    </row>
    <row r="9" spans="1:14" x14ac:dyDescent="0.2">
      <c r="A9" s="88">
        <v>1</v>
      </c>
      <c r="B9" s="90" t="s">
        <v>257</v>
      </c>
      <c r="C9" s="147"/>
      <c r="D9" s="14"/>
      <c r="E9" s="14"/>
      <c r="F9" s="28"/>
    </row>
    <row r="10" spans="1:14" x14ac:dyDescent="0.2">
      <c r="A10" s="88"/>
      <c r="B10" s="84" t="s">
        <v>253</v>
      </c>
      <c r="C10" s="147"/>
      <c r="D10" s="14"/>
      <c r="E10" s="14"/>
      <c r="F10" s="28"/>
    </row>
    <row r="11" spans="1:14" x14ac:dyDescent="0.2">
      <c r="A11" s="88"/>
      <c r="B11" s="84" t="s">
        <v>370</v>
      </c>
      <c r="C11" s="147"/>
      <c r="D11" s="14">
        <f>'[1]11-18 Asset'!$W$18</f>
        <v>5000000</v>
      </c>
      <c r="E11" s="14">
        <f>'[1]11-18 Asset'!$AF$18</f>
        <v>5000000</v>
      </c>
      <c r="F11" s="28"/>
    </row>
    <row r="12" spans="1:14" x14ac:dyDescent="0.2">
      <c r="A12" s="88"/>
      <c r="B12" s="84" t="s">
        <v>371</v>
      </c>
      <c r="C12" s="263"/>
      <c r="D12" s="14">
        <f>'[1]11-18 Asset'!$W$19</f>
        <v>986141</v>
      </c>
      <c r="E12" s="14">
        <f>'[1]11-18 Asset'!$AF$19</f>
        <v>0</v>
      </c>
      <c r="F12" s="261"/>
      <c r="G12" s="261"/>
      <c r="H12" s="261"/>
      <c r="I12" s="261"/>
      <c r="J12" s="261"/>
      <c r="K12" s="261"/>
      <c r="L12" s="261"/>
      <c r="M12" s="261"/>
      <c r="N12" s="262"/>
    </row>
    <row r="13" spans="1:14" x14ac:dyDescent="0.2">
      <c r="A13" s="88"/>
      <c r="B13" s="263"/>
      <c r="C13" s="263"/>
      <c r="D13" s="263"/>
      <c r="E13" s="263"/>
      <c r="F13" s="261"/>
      <c r="G13" s="261"/>
      <c r="H13" s="261"/>
      <c r="I13" s="261"/>
      <c r="J13" s="261"/>
      <c r="K13" s="261"/>
      <c r="L13" s="261"/>
      <c r="M13" s="261"/>
      <c r="N13" s="262"/>
    </row>
    <row r="14" spans="1:14" x14ac:dyDescent="0.2">
      <c r="A14" s="88">
        <v>2</v>
      </c>
      <c r="B14" s="90" t="s">
        <v>256</v>
      </c>
      <c r="C14" s="147"/>
      <c r="D14" s="14">
        <f>'[1]11-18 Asset'!$W$21</f>
        <v>210000</v>
      </c>
      <c r="E14" s="14">
        <f>'[1]11-18 Asset'!$AF$21</f>
        <v>210000</v>
      </c>
      <c r="F14" s="28"/>
    </row>
    <row r="15" spans="1:14" ht="15.75" thickBot="1" x14ac:dyDescent="0.25">
      <c r="A15" s="167"/>
      <c r="B15" s="168" t="s">
        <v>7</v>
      </c>
      <c r="C15" s="216"/>
      <c r="D15" s="265">
        <f>SUM(D11:D14)</f>
        <v>6196141</v>
      </c>
      <c r="E15" s="265">
        <f>SUM(E11:E14)</f>
        <v>5210000</v>
      </c>
    </row>
    <row r="16" spans="1:14" ht="15.75" thickTop="1" x14ac:dyDescent="0.2">
      <c r="A16" s="167"/>
      <c r="B16" s="165"/>
      <c r="C16" s="216"/>
      <c r="D16" s="264"/>
      <c r="E16" s="264"/>
    </row>
    <row r="22" spans="2:2" x14ac:dyDescent="0.2">
      <c r="B22" s="51" t="s">
        <v>274</v>
      </c>
    </row>
  </sheetData>
  <mergeCells count="6">
    <mergeCell ref="A6:D6"/>
    <mergeCell ref="A7:A8"/>
    <mergeCell ref="B7:B8"/>
    <mergeCell ref="C7:C8"/>
    <mergeCell ref="A2:E2"/>
    <mergeCell ref="A3:E3"/>
  </mergeCells>
  <phoneticPr fontId="0" type="noConversion"/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0"/>
  <sheetViews>
    <sheetView view="pageBreakPreview" zoomScale="80" zoomScaleNormal="115" zoomScaleSheetLayoutView="80" workbookViewId="0">
      <selection activeCell="D20" sqref="D20"/>
    </sheetView>
  </sheetViews>
  <sheetFormatPr defaultColWidth="9.140625" defaultRowHeight="15" x14ac:dyDescent="0.2"/>
  <cols>
    <col min="1" max="1" width="7.5703125" style="73" bestFit="1" customWidth="1"/>
    <col min="2" max="2" width="52.5703125" style="73" customWidth="1"/>
    <col min="3" max="3" width="19.42578125" style="73" bestFit="1" customWidth="1"/>
    <col min="4" max="4" width="23.5703125" style="73" customWidth="1"/>
    <col min="5" max="5" width="26.140625" style="73" customWidth="1"/>
    <col min="6" max="6" width="14.7109375" style="73" bestFit="1" customWidth="1"/>
    <col min="7" max="7" width="13.85546875" style="73" bestFit="1" customWidth="1"/>
    <col min="8" max="8" width="13.42578125" style="73" bestFit="1" customWidth="1"/>
    <col min="9" max="16384" width="9.140625" style="73"/>
  </cols>
  <sheetData>
    <row r="2" spans="1:5" x14ac:dyDescent="0.25">
      <c r="A2" s="301" t="s">
        <v>331</v>
      </c>
      <c r="B2" s="301"/>
      <c r="C2" s="301"/>
      <c r="D2" s="301"/>
      <c r="E2" s="301"/>
    </row>
    <row r="3" spans="1:5" x14ac:dyDescent="0.2">
      <c r="A3" s="303" t="s">
        <v>332</v>
      </c>
      <c r="B3" s="303"/>
      <c r="C3" s="303"/>
      <c r="D3" s="303"/>
      <c r="E3" s="303"/>
    </row>
    <row r="6" spans="1:5" ht="20.25" customHeight="1" x14ac:dyDescent="0.2">
      <c r="A6" s="97" t="s">
        <v>124</v>
      </c>
      <c r="B6" s="97"/>
      <c r="C6" s="97"/>
      <c r="D6" s="97"/>
      <c r="E6" s="97"/>
    </row>
    <row r="7" spans="1:5" ht="42.75" customHeight="1" x14ac:dyDescent="0.2">
      <c r="A7" s="313" t="s">
        <v>5</v>
      </c>
      <c r="B7" s="313" t="s">
        <v>6</v>
      </c>
      <c r="C7" s="300" t="s">
        <v>17</v>
      </c>
      <c r="D7" s="110" t="s">
        <v>339</v>
      </c>
      <c r="E7" s="110" t="s">
        <v>340</v>
      </c>
    </row>
    <row r="8" spans="1:5" x14ac:dyDescent="0.2">
      <c r="A8" s="313"/>
      <c r="B8" s="313"/>
      <c r="C8" s="300"/>
      <c r="D8" s="197" t="s">
        <v>1</v>
      </c>
      <c r="E8" s="197" t="s">
        <v>1</v>
      </c>
    </row>
    <row r="9" spans="1:5" x14ac:dyDescent="0.2">
      <c r="A9" s="88">
        <v>1</v>
      </c>
      <c r="B9" s="56" t="s">
        <v>265</v>
      </c>
      <c r="C9" s="159"/>
      <c r="D9" s="14">
        <v>0</v>
      </c>
      <c r="E9" s="14">
        <v>0</v>
      </c>
    </row>
    <row r="10" spans="1:5" ht="20.25" customHeight="1" x14ac:dyDescent="0.2">
      <c r="A10" s="88"/>
      <c r="B10" s="84"/>
      <c r="C10" s="154"/>
      <c r="D10" s="14"/>
      <c r="E10" s="14"/>
    </row>
    <row r="11" spans="1:5" ht="20.25" customHeight="1" x14ac:dyDescent="0.2">
      <c r="A11" s="88">
        <v>2</v>
      </c>
      <c r="B11" s="84" t="s">
        <v>178</v>
      </c>
      <c r="C11" s="88"/>
      <c r="D11" s="14">
        <v>0</v>
      </c>
      <c r="E11" s="14">
        <v>0</v>
      </c>
    </row>
    <row r="12" spans="1:5" ht="20.25" customHeight="1" thickBot="1" x14ac:dyDescent="0.25">
      <c r="A12" s="88"/>
      <c r="B12" s="104" t="s">
        <v>372</v>
      </c>
      <c r="C12" s="154"/>
      <c r="D12" s="266">
        <f>D9+D11</f>
        <v>0</v>
      </c>
      <c r="E12" s="266">
        <f>E9+E11</f>
        <v>0</v>
      </c>
    </row>
    <row r="13" spans="1:5" hidden="1" x14ac:dyDescent="0.2">
      <c r="A13" s="132"/>
      <c r="B13" s="155"/>
      <c r="C13" s="149"/>
      <c r="D13" s="153"/>
      <c r="E13" s="156"/>
    </row>
    <row r="14" spans="1:5" ht="20.25" hidden="1" customHeight="1" x14ac:dyDescent="0.2">
      <c r="A14" s="157"/>
      <c r="B14" s="144"/>
      <c r="C14" s="150"/>
      <c r="D14" s="107"/>
      <c r="E14" s="108"/>
    </row>
    <row r="15" spans="1:5" ht="20.25" hidden="1" customHeight="1" x14ac:dyDescent="0.2">
      <c r="A15" s="157"/>
      <c r="B15" s="144"/>
      <c r="C15" s="150"/>
      <c r="D15" s="107"/>
      <c r="E15" s="108"/>
    </row>
    <row r="16" spans="1:5" ht="20.25" hidden="1" customHeight="1" x14ac:dyDescent="0.2">
      <c r="A16" s="132"/>
      <c r="B16" s="151"/>
      <c r="C16" s="152"/>
      <c r="D16" s="18"/>
      <c r="E16" s="158"/>
    </row>
    <row r="17" spans="2:2" ht="10.5" customHeight="1" thickTop="1" x14ac:dyDescent="0.2"/>
    <row r="20" spans="2:2" x14ac:dyDescent="0.2">
      <c r="B20" s="51" t="s">
        <v>274</v>
      </c>
    </row>
  </sheetData>
  <mergeCells count="5">
    <mergeCell ref="A7:A8"/>
    <mergeCell ref="B7:B8"/>
    <mergeCell ref="C7:C8"/>
    <mergeCell ref="A2:E2"/>
    <mergeCell ref="A3:E3"/>
  </mergeCells>
  <dataValidations count="1">
    <dataValidation allowBlank="1" showInputMessage="1" showErrorMessage="1" promptTitle="Caution" prompt="Put Manual figure here calculated in Rough work._x000a_" sqref="D9:E9"/>
  </dataValidations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2:G27"/>
  <sheetViews>
    <sheetView view="pageBreakPreview" zoomScaleNormal="115" zoomScaleSheetLayoutView="100" workbookViewId="0">
      <selection activeCell="D28" sqref="D28"/>
    </sheetView>
  </sheetViews>
  <sheetFormatPr defaultColWidth="9.140625" defaultRowHeight="15" x14ac:dyDescent="0.2"/>
  <cols>
    <col min="1" max="1" width="7.5703125" style="73" bestFit="1" customWidth="1"/>
    <col min="2" max="2" width="34.28515625" style="73" customWidth="1"/>
    <col min="3" max="3" width="19.42578125" style="73" bestFit="1" customWidth="1"/>
    <col min="4" max="4" width="23.7109375" style="73" customWidth="1"/>
    <col min="5" max="5" width="24.85546875" style="73" customWidth="1"/>
    <col min="6" max="6" width="14.7109375" style="73" bestFit="1" customWidth="1"/>
    <col min="7" max="7" width="13.85546875" style="73" bestFit="1" customWidth="1"/>
    <col min="8" max="8" width="13.42578125" style="73" bestFit="1" customWidth="1"/>
    <col min="9" max="16384" width="9.140625" style="73"/>
  </cols>
  <sheetData>
    <row r="2" spans="1:7" x14ac:dyDescent="0.25">
      <c r="A2" s="301" t="s">
        <v>331</v>
      </c>
      <c r="B2" s="301"/>
      <c r="C2" s="301"/>
      <c r="D2" s="301"/>
      <c r="E2" s="301"/>
    </row>
    <row r="3" spans="1:7" x14ac:dyDescent="0.2">
      <c r="A3" s="303" t="s">
        <v>332</v>
      </c>
      <c r="B3" s="303"/>
      <c r="C3" s="303"/>
      <c r="D3" s="303"/>
      <c r="E3" s="303"/>
    </row>
    <row r="5" spans="1:7" x14ac:dyDescent="0.2">
      <c r="A5" s="77" t="s">
        <v>125</v>
      </c>
      <c r="B5" s="77"/>
      <c r="C5" s="77"/>
      <c r="D5" s="77"/>
      <c r="E5" s="77"/>
      <c r="F5" s="161"/>
    </row>
    <row r="6" spans="1:7" x14ac:dyDescent="0.2">
      <c r="A6" s="321" t="s">
        <v>5</v>
      </c>
      <c r="B6" s="321" t="s">
        <v>6</v>
      </c>
      <c r="C6" s="323" t="s">
        <v>17</v>
      </c>
      <c r="D6" s="110" t="s">
        <v>339</v>
      </c>
      <c r="E6" s="110" t="s">
        <v>340</v>
      </c>
      <c r="F6" s="161"/>
    </row>
    <row r="7" spans="1:7" x14ac:dyDescent="0.2">
      <c r="A7" s="321"/>
      <c r="B7" s="321"/>
      <c r="C7" s="323"/>
      <c r="D7" s="197" t="s">
        <v>1</v>
      </c>
      <c r="E7" s="197" t="s">
        <v>1</v>
      </c>
      <c r="F7" s="161"/>
    </row>
    <row r="8" spans="1:7" x14ac:dyDescent="0.2">
      <c r="A8" s="162"/>
      <c r="B8" s="163" t="s">
        <v>179</v>
      </c>
      <c r="C8" s="164"/>
      <c r="D8" s="8"/>
      <c r="E8" s="162"/>
      <c r="F8" s="161"/>
    </row>
    <row r="9" spans="1:7" x14ac:dyDescent="0.2">
      <c r="A9" s="167">
        <v>1</v>
      </c>
      <c r="B9" s="166" t="s">
        <v>180</v>
      </c>
      <c r="C9" s="160"/>
      <c r="D9" s="47">
        <f>'[1]11-18 Asset'!$W$33</f>
        <v>768494</v>
      </c>
      <c r="E9" s="47">
        <f>'[1]11-18 Asset'!$AF$33</f>
        <v>554183</v>
      </c>
      <c r="F9" s="161"/>
    </row>
    <row r="10" spans="1:7" x14ac:dyDescent="0.2">
      <c r="A10" s="167">
        <v>2</v>
      </c>
      <c r="B10" s="210" t="s">
        <v>181</v>
      </c>
      <c r="C10" s="169"/>
      <c r="D10" s="47">
        <v>0</v>
      </c>
      <c r="E10" s="47">
        <v>0</v>
      </c>
      <c r="F10" s="161"/>
    </row>
    <row r="11" spans="1:7" x14ac:dyDescent="0.2">
      <c r="A11" s="167">
        <v>3</v>
      </c>
      <c r="B11" s="210" t="s">
        <v>182</v>
      </c>
      <c r="C11" s="170"/>
      <c r="D11" s="47">
        <v>0</v>
      </c>
      <c r="E11" s="47">
        <v>0</v>
      </c>
      <c r="F11" s="161"/>
    </row>
    <row r="12" spans="1:7" x14ac:dyDescent="0.2">
      <c r="A12" s="167"/>
      <c r="B12" s="210" t="s">
        <v>162</v>
      </c>
      <c r="C12" s="170"/>
      <c r="D12" s="78"/>
      <c r="E12" s="78"/>
      <c r="F12" s="161"/>
    </row>
    <row r="13" spans="1:7" x14ac:dyDescent="0.2">
      <c r="A13" s="162"/>
      <c r="B13" s="84" t="s">
        <v>162</v>
      </c>
      <c r="C13" s="166"/>
      <c r="D13" s="18"/>
      <c r="E13" s="18"/>
      <c r="F13" s="171"/>
      <c r="G13" s="63"/>
    </row>
    <row r="14" spans="1:7" x14ac:dyDescent="0.2">
      <c r="A14" s="211"/>
      <c r="B14" s="168" t="s">
        <v>7</v>
      </c>
      <c r="C14" s="212"/>
      <c r="D14" s="84">
        <f>SUM(D9:D11)</f>
        <v>768494</v>
      </c>
      <c r="E14" s="84">
        <f>SUM(E9:E11)</f>
        <v>554183</v>
      </c>
      <c r="F14" s="161"/>
    </row>
    <row r="15" spans="1:7" x14ac:dyDescent="0.2">
      <c r="A15" s="211">
        <v>4</v>
      </c>
      <c r="B15" s="213" t="s">
        <v>183</v>
      </c>
      <c r="C15" s="213"/>
      <c r="D15" s="213"/>
      <c r="E15" s="213"/>
      <c r="F15" s="161"/>
    </row>
    <row r="16" spans="1:7" x14ac:dyDescent="0.2">
      <c r="A16" s="92" t="s">
        <v>49</v>
      </c>
      <c r="B16" s="84" t="s">
        <v>184</v>
      </c>
      <c r="C16" s="84"/>
      <c r="D16" s="47">
        <v>0</v>
      </c>
      <c r="E16" s="47">
        <v>0</v>
      </c>
    </row>
    <row r="17" spans="1:5" x14ac:dyDescent="0.2">
      <c r="A17" s="92" t="s">
        <v>50</v>
      </c>
      <c r="B17" s="84" t="s">
        <v>185</v>
      </c>
      <c r="C17" s="84"/>
      <c r="D17" s="47">
        <v>0</v>
      </c>
      <c r="E17" s="47">
        <v>0</v>
      </c>
    </row>
    <row r="18" spans="1:5" x14ac:dyDescent="0.2">
      <c r="A18" s="92" t="s">
        <v>51</v>
      </c>
      <c r="B18" s="84" t="s">
        <v>186</v>
      </c>
      <c r="C18" s="84"/>
      <c r="D18" s="47">
        <v>0</v>
      </c>
      <c r="E18" s="47">
        <v>0</v>
      </c>
    </row>
    <row r="19" spans="1:5" x14ac:dyDescent="0.2">
      <c r="A19" s="84"/>
      <c r="B19" s="84" t="s">
        <v>162</v>
      </c>
      <c r="C19" s="84"/>
      <c r="D19" s="84"/>
      <c r="E19" s="84"/>
    </row>
    <row r="20" spans="1:5" x14ac:dyDescent="0.2">
      <c r="A20" s="84"/>
      <c r="B20" s="84" t="s">
        <v>162</v>
      </c>
      <c r="C20" s="84"/>
      <c r="D20" s="84"/>
      <c r="E20" s="84"/>
    </row>
    <row r="21" spans="1:5" x14ac:dyDescent="0.2">
      <c r="A21" s="84"/>
      <c r="B21" s="104" t="s">
        <v>187</v>
      </c>
      <c r="C21" s="84"/>
      <c r="D21" s="84">
        <f>SUM(D16:D18)</f>
        <v>0</v>
      </c>
      <c r="E21" s="84">
        <f>SUM(E16:E18)</f>
        <v>0</v>
      </c>
    </row>
    <row r="22" spans="1:5" x14ac:dyDescent="0.2">
      <c r="A22" s="84"/>
      <c r="B22" s="104" t="s">
        <v>188</v>
      </c>
      <c r="C22" s="84"/>
      <c r="D22" s="84">
        <f>D14-D21</f>
        <v>768494</v>
      </c>
      <c r="E22" s="84">
        <f>E14-E21</f>
        <v>554183</v>
      </c>
    </row>
    <row r="27" spans="1:5" x14ac:dyDescent="0.2">
      <c r="B27" s="51" t="s">
        <v>274</v>
      </c>
    </row>
  </sheetData>
  <mergeCells count="5">
    <mergeCell ref="A6:A7"/>
    <mergeCell ref="B6:B7"/>
    <mergeCell ref="C6:C7"/>
    <mergeCell ref="A2:E2"/>
    <mergeCell ref="A3:E3"/>
  </mergeCells>
  <phoneticPr fontId="0" type="noConversion"/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0"/>
  <sheetViews>
    <sheetView view="pageBreakPreview" topLeftCell="A7" zoomScale="80" zoomScaleSheetLayoutView="80" workbookViewId="0">
      <selection activeCell="D26" sqref="D26"/>
    </sheetView>
  </sheetViews>
  <sheetFormatPr defaultColWidth="9.140625" defaultRowHeight="15" x14ac:dyDescent="0.2"/>
  <cols>
    <col min="1" max="1" width="6" style="73" customWidth="1"/>
    <col min="2" max="2" width="48.85546875" style="73" customWidth="1"/>
    <col min="3" max="3" width="14.140625" style="79" customWidth="1"/>
    <col min="4" max="5" width="25.5703125" style="73" customWidth="1"/>
    <col min="6" max="6" width="14.7109375" style="73" bestFit="1" customWidth="1"/>
    <col min="7" max="8" width="9.140625" style="73"/>
    <col min="9" max="9" width="12" style="73" bestFit="1" customWidth="1"/>
    <col min="10" max="10" width="9.140625" style="73"/>
    <col min="11" max="11" width="10.42578125" style="73" bestFit="1" customWidth="1"/>
    <col min="12" max="16384" width="9.140625" style="73"/>
  </cols>
  <sheetData>
    <row r="2" spans="1:7" x14ac:dyDescent="0.25">
      <c r="A2" s="301" t="s">
        <v>331</v>
      </c>
      <c r="B2" s="301"/>
      <c r="C2" s="301"/>
      <c r="D2" s="301"/>
      <c r="E2" s="301"/>
    </row>
    <row r="3" spans="1:7" x14ac:dyDescent="0.2">
      <c r="A3" s="303" t="s">
        <v>332</v>
      </c>
      <c r="B3" s="303"/>
      <c r="C3" s="303"/>
      <c r="D3" s="303"/>
      <c r="E3" s="303"/>
    </row>
    <row r="6" spans="1:7" x14ac:dyDescent="0.2">
      <c r="A6" s="97" t="s">
        <v>126</v>
      </c>
      <c r="B6" s="97"/>
      <c r="C6" s="97"/>
      <c r="D6" s="97"/>
      <c r="E6" s="97"/>
    </row>
    <row r="7" spans="1:7" x14ac:dyDescent="0.2">
      <c r="A7" s="300" t="s">
        <v>15</v>
      </c>
      <c r="B7" s="313" t="s">
        <v>6</v>
      </c>
      <c r="C7" s="300" t="s">
        <v>26</v>
      </c>
      <c r="D7" s="110" t="s">
        <v>339</v>
      </c>
      <c r="E7" s="110" t="s">
        <v>340</v>
      </c>
    </row>
    <row r="8" spans="1:7" x14ac:dyDescent="0.2">
      <c r="A8" s="300"/>
      <c r="B8" s="313"/>
      <c r="C8" s="300"/>
      <c r="D8" s="197" t="s">
        <v>1</v>
      </c>
      <c r="E8" s="197" t="s">
        <v>1</v>
      </c>
    </row>
    <row r="9" spans="1:7" ht="28.5" x14ac:dyDescent="0.2">
      <c r="A9" s="167">
        <v>1</v>
      </c>
      <c r="B9" s="81" t="s">
        <v>251</v>
      </c>
      <c r="C9" s="154"/>
      <c r="D9" s="84"/>
      <c r="E9" s="84"/>
    </row>
    <row r="10" spans="1:7" x14ac:dyDescent="0.2">
      <c r="A10" s="172"/>
      <c r="B10" s="87" t="s">
        <v>252</v>
      </c>
      <c r="C10" s="87"/>
      <c r="D10" s="14">
        <v>0</v>
      </c>
      <c r="E10" s="14">
        <v>0</v>
      </c>
      <c r="G10" s="161"/>
    </row>
    <row r="11" spans="1:7" x14ac:dyDescent="0.2">
      <c r="A11" s="172"/>
      <c r="B11" s="173" t="s">
        <v>253</v>
      </c>
      <c r="C11" s="172"/>
      <c r="D11" s="14">
        <v>0</v>
      </c>
      <c r="E11" s="14">
        <v>0</v>
      </c>
      <c r="G11" s="161"/>
    </row>
    <row r="12" spans="1:7" x14ac:dyDescent="0.2">
      <c r="A12" s="88"/>
      <c r="B12" s="180" t="s">
        <v>254</v>
      </c>
      <c r="C12" s="154"/>
      <c r="D12" s="14">
        <v>0</v>
      </c>
      <c r="E12" s="14">
        <v>0</v>
      </c>
      <c r="F12" s="97"/>
      <c r="G12" s="161"/>
    </row>
    <row r="13" spans="1:7" x14ac:dyDescent="0.2">
      <c r="A13" s="88"/>
      <c r="B13" s="104"/>
      <c r="C13" s="154"/>
      <c r="D13" s="18"/>
      <c r="E13" s="18"/>
      <c r="F13" s="97"/>
      <c r="G13" s="161"/>
    </row>
    <row r="14" spans="1:7" x14ac:dyDescent="0.2">
      <c r="A14" s="88">
        <v>2</v>
      </c>
      <c r="B14" s="91" t="s">
        <v>255</v>
      </c>
      <c r="C14" s="154"/>
      <c r="D14" s="18"/>
      <c r="E14" s="18"/>
      <c r="F14" s="97"/>
      <c r="G14" s="161"/>
    </row>
    <row r="15" spans="1:7" x14ac:dyDescent="0.2">
      <c r="A15" s="88"/>
      <c r="B15" s="87" t="s">
        <v>252</v>
      </c>
      <c r="C15" s="154"/>
      <c r="D15" s="14">
        <f>'[1]11-18 Asset'!$W$48</f>
        <v>535236246</v>
      </c>
      <c r="E15" s="14">
        <f>'[1]11-18 Asset'!$AF$48</f>
        <v>917124614.12189007</v>
      </c>
      <c r="F15" s="97"/>
      <c r="G15" s="161"/>
    </row>
    <row r="16" spans="1:7" x14ac:dyDescent="0.2">
      <c r="A16" s="88"/>
      <c r="B16" s="173" t="s">
        <v>253</v>
      </c>
      <c r="C16" s="154"/>
      <c r="D16" s="14">
        <v>0</v>
      </c>
      <c r="E16" s="14">
        <v>0</v>
      </c>
      <c r="F16" s="97"/>
      <c r="G16" s="161"/>
    </row>
    <row r="17" spans="1:7" x14ac:dyDescent="0.2">
      <c r="A17" s="88"/>
      <c r="B17" s="180" t="s">
        <v>254</v>
      </c>
      <c r="C17" s="154"/>
      <c r="D17" s="14">
        <v>0</v>
      </c>
      <c r="E17" s="14">
        <v>0</v>
      </c>
      <c r="F17" s="97"/>
      <c r="G17" s="161"/>
    </row>
    <row r="18" spans="1:7" x14ac:dyDescent="0.2">
      <c r="A18" s="88"/>
      <c r="B18" s="180"/>
      <c r="C18" s="154"/>
      <c r="D18" s="18"/>
      <c r="E18" s="18"/>
      <c r="F18" s="97"/>
      <c r="G18" s="161"/>
    </row>
    <row r="19" spans="1:7" x14ac:dyDescent="0.2">
      <c r="A19" s="88"/>
      <c r="B19" s="104" t="s">
        <v>7</v>
      </c>
      <c r="C19" s="154"/>
      <c r="D19" s="18">
        <f>SUM(D10:D17)</f>
        <v>535236246</v>
      </c>
      <c r="E19" s="18">
        <f>SUM(E10:E17)</f>
        <v>917124614.12189007</v>
      </c>
      <c r="F19" s="97"/>
      <c r="G19" s="161"/>
    </row>
    <row r="21" spans="1:7" x14ac:dyDescent="0.2">
      <c r="A21" s="97" t="s">
        <v>127</v>
      </c>
      <c r="B21" s="97"/>
      <c r="C21" s="97"/>
      <c r="D21" s="97"/>
      <c r="E21" s="97"/>
    </row>
    <row r="22" spans="1:7" x14ac:dyDescent="0.2">
      <c r="A22" s="300" t="s">
        <v>15</v>
      </c>
      <c r="B22" s="313" t="s">
        <v>6</v>
      </c>
      <c r="C22" s="300" t="s">
        <v>17</v>
      </c>
      <c r="D22" s="110" t="s">
        <v>339</v>
      </c>
      <c r="E22" s="110" t="s">
        <v>340</v>
      </c>
    </row>
    <row r="23" spans="1:7" x14ac:dyDescent="0.2">
      <c r="A23" s="300"/>
      <c r="B23" s="313"/>
      <c r="C23" s="300"/>
      <c r="D23" s="197" t="s">
        <v>1</v>
      </c>
      <c r="E23" s="197" t="s">
        <v>1</v>
      </c>
    </row>
    <row r="24" spans="1:7" x14ac:dyDescent="0.2">
      <c r="A24" s="88">
        <v>1</v>
      </c>
      <c r="B24" s="84" t="s">
        <v>249</v>
      </c>
      <c r="C24" s="175"/>
      <c r="D24" s="14">
        <f>'[1]11-18 Asset'!$W$60</f>
        <v>16493625</v>
      </c>
      <c r="E24" s="14">
        <f>'[1]11-18 Asset'!$AF$60</f>
        <v>125787</v>
      </c>
    </row>
    <row r="25" spans="1:7" x14ac:dyDescent="0.2">
      <c r="A25" s="88">
        <v>2</v>
      </c>
      <c r="B25" s="84" t="s">
        <v>250</v>
      </c>
      <c r="C25" s="82"/>
      <c r="D25" s="14">
        <f>'[1]11-18 Asset'!$W$59</f>
        <v>2833</v>
      </c>
      <c r="E25" s="14">
        <f>'[1]11-18 Asset'!$AF$59</f>
        <v>0</v>
      </c>
    </row>
    <row r="26" spans="1:7" x14ac:dyDescent="0.2">
      <c r="A26" s="88"/>
      <c r="B26" s="84"/>
      <c r="C26" s="154"/>
      <c r="D26" s="14"/>
      <c r="E26" s="14"/>
    </row>
    <row r="27" spans="1:7" x14ac:dyDescent="0.2">
      <c r="A27" s="88"/>
      <c r="B27" s="104" t="s">
        <v>7</v>
      </c>
      <c r="C27" s="88"/>
      <c r="D27" s="18">
        <f>SUM(D24:D26)</f>
        <v>16496458</v>
      </c>
      <c r="E27" s="18">
        <f>SUM(E24:E26)</f>
        <v>125787</v>
      </c>
    </row>
    <row r="30" spans="1:7" x14ac:dyDescent="0.2">
      <c r="B30" s="51" t="s">
        <v>274</v>
      </c>
    </row>
  </sheetData>
  <mergeCells count="8">
    <mergeCell ref="A2:E2"/>
    <mergeCell ref="A3:E3"/>
    <mergeCell ref="A22:A23"/>
    <mergeCell ref="B22:B23"/>
    <mergeCell ref="C22:C23"/>
    <mergeCell ref="A7:A8"/>
    <mergeCell ref="B7:B8"/>
    <mergeCell ref="C7:C8"/>
  </mergeCells>
  <dataValidations xWindow="978" yWindow="285" count="1">
    <dataValidation allowBlank="1" showInputMessage="1" showErrorMessage="1" promptTitle="Caution" prompt="Put Manual figure here calculated in Rough work._x000a_" sqref="D24:D25"/>
  </dataValidations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view="pageBreakPreview" topLeftCell="A3" zoomScale="90" zoomScaleSheetLayoutView="90" workbookViewId="0">
      <selection activeCell="B17" sqref="B17:B18"/>
    </sheetView>
  </sheetViews>
  <sheetFormatPr defaultColWidth="9.140625" defaultRowHeight="15" x14ac:dyDescent="0.2"/>
  <cols>
    <col min="1" max="1" width="10.42578125" style="28" customWidth="1"/>
    <col min="2" max="2" width="65" style="28" bestFit="1" customWidth="1"/>
    <col min="3" max="3" width="13.5703125" style="28" bestFit="1" customWidth="1"/>
    <col min="4" max="5" width="26.7109375" style="28" customWidth="1"/>
    <col min="6" max="6" width="14.7109375" style="28" bestFit="1" customWidth="1"/>
    <col min="7" max="7" width="13.85546875" style="28" bestFit="1" customWidth="1"/>
    <col min="8" max="16384" width="9.140625" style="28"/>
  </cols>
  <sheetData>
    <row r="1" spans="1:6" s="73" customFormat="1" x14ac:dyDescent="0.2">
      <c r="C1" s="79"/>
    </row>
    <row r="2" spans="1:6" s="73" customFormat="1" x14ac:dyDescent="0.25">
      <c r="A2" s="301" t="s">
        <v>331</v>
      </c>
      <c r="B2" s="301"/>
      <c r="C2" s="301"/>
      <c r="D2" s="301"/>
      <c r="E2" s="301"/>
    </row>
    <row r="3" spans="1:6" s="73" customFormat="1" x14ac:dyDescent="0.2">
      <c r="A3" s="303" t="s">
        <v>332</v>
      </c>
      <c r="B3" s="303"/>
      <c r="C3" s="303"/>
      <c r="D3" s="303"/>
      <c r="E3" s="303"/>
    </row>
    <row r="4" spans="1:6" s="73" customFormat="1" x14ac:dyDescent="0.2">
      <c r="C4" s="79"/>
    </row>
    <row r="5" spans="1:6" x14ac:dyDescent="0.2">
      <c r="A5" s="315" t="s">
        <v>128</v>
      </c>
      <c r="B5" s="315"/>
      <c r="C5" s="315"/>
      <c r="D5" s="315"/>
      <c r="E5" s="27"/>
    </row>
    <row r="6" spans="1:6" x14ac:dyDescent="0.2">
      <c r="A6" s="300" t="s">
        <v>15</v>
      </c>
      <c r="B6" s="300" t="s">
        <v>6</v>
      </c>
      <c r="C6" s="300" t="s">
        <v>26</v>
      </c>
      <c r="D6" s="110" t="s">
        <v>339</v>
      </c>
      <c r="E6" s="110" t="s">
        <v>340</v>
      </c>
    </row>
    <row r="7" spans="1:6" x14ac:dyDescent="0.2">
      <c r="A7" s="300"/>
      <c r="B7" s="300"/>
      <c r="C7" s="300"/>
      <c r="D7" s="197" t="s">
        <v>1</v>
      </c>
      <c r="E7" s="197" t="s">
        <v>1</v>
      </c>
    </row>
    <row r="8" spans="1:6" s="73" customFormat="1" x14ac:dyDescent="0.2">
      <c r="A8" s="88">
        <v>1</v>
      </c>
      <c r="B8" s="10" t="s">
        <v>266</v>
      </c>
      <c r="C8" s="88"/>
      <c r="D8" s="14">
        <v>0</v>
      </c>
      <c r="E8" s="14">
        <v>0</v>
      </c>
    </row>
    <row r="9" spans="1:6" s="143" customFormat="1" x14ac:dyDescent="0.2">
      <c r="A9" s="88">
        <v>2</v>
      </c>
      <c r="B9" s="84" t="s">
        <v>267</v>
      </c>
      <c r="C9" s="170"/>
      <c r="D9" s="14"/>
      <c r="E9" s="14"/>
      <c r="F9" s="73"/>
    </row>
    <row r="10" spans="1:6" s="143" customFormat="1" x14ac:dyDescent="0.2">
      <c r="A10" s="88"/>
      <c r="B10" s="10" t="s">
        <v>373</v>
      </c>
      <c r="C10" s="170"/>
      <c r="D10" s="14">
        <f>'[1]11-18 Asset'!$W$78</f>
        <v>362808</v>
      </c>
      <c r="E10" s="14">
        <f>'[1]11-18 Asset'!$AF$78</f>
        <v>235083</v>
      </c>
      <c r="F10" s="73"/>
    </row>
    <row r="11" spans="1:6" s="143" customFormat="1" ht="15" customHeight="1" x14ac:dyDescent="0.2">
      <c r="A11" s="88"/>
      <c r="B11" s="10" t="s">
        <v>374</v>
      </c>
      <c r="C11" s="170"/>
      <c r="D11" s="14">
        <f>'[1]11-18 Asset'!$W$80</f>
        <v>267993</v>
      </c>
      <c r="E11" s="14">
        <f>'[1]11-18 Asset'!$AF$80</f>
        <v>260288</v>
      </c>
      <c r="F11" s="73"/>
    </row>
    <row r="12" spans="1:6" x14ac:dyDescent="0.2">
      <c r="A12" s="10"/>
      <c r="B12" s="55"/>
      <c r="C12" s="11"/>
      <c r="D12" s="18"/>
      <c r="E12" s="18"/>
      <c r="F12" s="73"/>
    </row>
    <row r="13" spans="1:6" x14ac:dyDescent="0.2">
      <c r="A13" s="10"/>
      <c r="B13" s="203" t="s">
        <v>7</v>
      </c>
      <c r="C13" s="11"/>
      <c r="D13" s="18">
        <f>SUM(D8:D12)</f>
        <v>630801</v>
      </c>
      <c r="E13" s="18">
        <f>SUM(E8:E12)</f>
        <v>495371</v>
      </c>
      <c r="F13" s="73"/>
    </row>
    <row r="14" spans="1:6" x14ac:dyDescent="0.2">
      <c r="B14" s="46"/>
      <c r="C14" s="31"/>
      <c r="D14" s="19"/>
      <c r="E14" s="19"/>
      <c r="F14" s="73"/>
    </row>
    <row r="15" spans="1:6" x14ac:dyDescent="0.2">
      <c r="B15" s="46"/>
      <c r="C15" s="31"/>
      <c r="D15" s="19"/>
      <c r="E15" s="19"/>
      <c r="F15" s="73"/>
    </row>
    <row r="16" spans="1:6" x14ac:dyDescent="0.2">
      <c r="A16" s="298" t="s">
        <v>420</v>
      </c>
      <c r="B16" s="298"/>
      <c r="C16" s="60"/>
      <c r="D16" s="60"/>
      <c r="E16" s="60"/>
    </row>
    <row r="17" spans="1:6" x14ac:dyDescent="0.2">
      <c r="A17" s="300" t="s">
        <v>15</v>
      </c>
      <c r="B17" s="300" t="s">
        <v>6</v>
      </c>
      <c r="C17" s="300" t="s">
        <v>26</v>
      </c>
      <c r="D17" s="110" t="s">
        <v>339</v>
      </c>
      <c r="E17" s="110" t="s">
        <v>340</v>
      </c>
    </row>
    <row r="18" spans="1:6" ht="13.15" customHeight="1" x14ac:dyDescent="0.2">
      <c r="A18" s="300"/>
      <c r="B18" s="300"/>
      <c r="C18" s="300"/>
      <c r="D18" s="197" t="s">
        <v>1</v>
      </c>
      <c r="E18" s="197" t="s">
        <v>1</v>
      </c>
    </row>
    <row r="19" spans="1:6" x14ac:dyDescent="0.2">
      <c r="A19" s="8"/>
      <c r="B19" s="9"/>
      <c r="C19" s="10"/>
      <c r="D19" s="10"/>
      <c r="E19" s="10"/>
    </row>
    <row r="20" spans="1:6" x14ac:dyDescent="0.2">
      <c r="A20" s="8"/>
      <c r="B20" s="10"/>
      <c r="C20" s="10"/>
      <c r="D20" s="10"/>
      <c r="E20" s="10"/>
    </row>
    <row r="21" spans="1:6" s="143" customFormat="1" x14ac:dyDescent="0.2">
      <c r="A21" s="8"/>
      <c r="B21" s="10"/>
      <c r="C21" s="10"/>
      <c r="D21" s="14"/>
      <c r="E21" s="14"/>
      <c r="F21" s="28"/>
    </row>
    <row r="22" spans="1:6" x14ac:dyDescent="0.2">
      <c r="A22" s="8"/>
      <c r="B22" s="25"/>
      <c r="C22" s="9"/>
      <c r="D22" s="18"/>
      <c r="E22" s="18"/>
    </row>
    <row r="23" spans="1:6" x14ac:dyDescent="0.2">
      <c r="A23" s="8"/>
      <c r="B23" s="9"/>
      <c r="C23" s="10"/>
      <c r="D23" s="10"/>
      <c r="E23" s="10"/>
    </row>
    <row r="24" spans="1:6" x14ac:dyDescent="0.2">
      <c r="A24" s="10"/>
      <c r="B24" s="10"/>
      <c r="C24" s="10"/>
      <c r="D24" s="14"/>
      <c r="E24" s="14"/>
    </row>
    <row r="25" spans="1:6" s="143" customFormat="1" x14ac:dyDescent="0.2">
      <c r="A25" s="179"/>
      <c r="B25" s="176"/>
      <c r="C25" s="177"/>
      <c r="D25" s="178"/>
      <c r="E25" s="108"/>
      <c r="F25" s="28"/>
    </row>
    <row r="28" spans="1:6" x14ac:dyDescent="0.2">
      <c r="B28" s="51" t="s">
        <v>274</v>
      </c>
    </row>
  </sheetData>
  <mergeCells count="9">
    <mergeCell ref="A2:E2"/>
    <mergeCell ref="A3:E3"/>
    <mergeCell ref="A17:A18"/>
    <mergeCell ref="A5:D5"/>
    <mergeCell ref="A6:A7"/>
    <mergeCell ref="B6:B7"/>
    <mergeCell ref="C6:C7"/>
    <mergeCell ref="B17:B18"/>
    <mergeCell ref="C17:C18"/>
  </mergeCells>
  <printOptions horizontalCentered="1"/>
  <pageMargins left="0.78740157480314965" right="0.39370078740157483" top="0.78740157480314965" bottom="0.19685039370078741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57"/>
  <sheetViews>
    <sheetView view="pageBreakPreview" zoomScale="80" zoomScaleNormal="100" zoomScaleSheetLayoutView="80" workbookViewId="0">
      <selection activeCell="H2" sqref="H2"/>
    </sheetView>
  </sheetViews>
  <sheetFormatPr defaultColWidth="9.140625" defaultRowHeight="15" x14ac:dyDescent="0.2"/>
  <cols>
    <col min="1" max="1" width="5.7109375" style="3" customWidth="1"/>
    <col min="2" max="2" width="6" style="3" customWidth="1"/>
    <col min="3" max="3" width="5.5703125" style="3" customWidth="1"/>
    <col min="4" max="4" width="40.5703125" style="3" customWidth="1"/>
    <col min="5" max="5" width="7.7109375" style="4" customWidth="1"/>
    <col min="6" max="6" width="29.7109375" style="4" customWidth="1"/>
    <col min="7" max="7" width="29.7109375" style="3" customWidth="1"/>
    <col min="8" max="8" width="18.85546875" style="3" bestFit="1" customWidth="1"/>
    <col min="9" max="9" width="18.42578125" style="3" bestFit="1" customWidth="1"/>
    <col min="10" max="10" width="15.7109375" style="3" bestFit="1" customWidth="1"/>
    <col min="11" max="16384" width="9.140625" style="3"/>
  </cols>
  <sheetData>
    <row r="2" spans="1:30" x14ac:dyDescent="0.25">
      <c r="A2" s="301" t="s">
        <v>331</v>
      </c>
      <c r="B2" s="301"/>
      <c r="C2" s="301"/>
      <c r="D2" s="301"/>
      <c r="E2" s="301"/>
      <c r="F2" s="301"/>
      <c r="G2" s="301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</row>
    <row r="3" spans="1:30" x14ac:dyDescent="0.2">
      <c r="A3" s="303" t="s">
        <v>332</v>
      </c>
      <c r="B3" s="303"/>
      <c r="C3" s="303"/>
      <c r="D3" s="303"/>
      <c r="E3" s="303"/>
      <c r="F3" s="303"/>
      <c r="G3" s="303"/>
    </row>
    <row r="4" spans="1:30" x14ac:dyDescent="0.2">
      <c r="A4" s="302" t="s">
        <v>334</v>
      </c>
      <c r="B4" s="302"/>
      <c r="C4" s="302"/>
      <c r="D4" s="302"/>
      <c r="E4" s="302"/>
      <c r="F4" s="302"/>
      <c r="G4" s="302"/>
    </row>
    <row r="5" spans="1:30" x14ac:dyDescent="0.2">
      <c r="E5" s="2"/>
    </row>
    <row r="6" spans="1:30" x14ac:dyDescent="0.2">
      <c r="A6" s="5"/>
      <c r="B6" s="5"/>
      <c r="C6" s="5"/>
      <c r="D6" s="5"/>
      <c r="E6" s="5"/>
      <c r="F6" s="5"/>
      <c r="G6" s="5"/>
    </row>
    <row r="7" spans="1:30" x14ac:dyDescent="0.2">
      <c r="A7" s="5"/>
      <c r="B7" s="5"/>
      <c r="C7" s="5"/>
      <c r="D7" s="5"/>
      <c r="E7" s="5"/>
      <c r="F7" s="5"/>
      <c r="G7" s="5" t="s">
        <v>154</v>
      </c>
    </row>
    <row r="8" spans="1:30" ht="28.5" x14ac:dyDescent="0.2">
      <c r="A8" s="6" t="s">
        <v>3</v>
      </c>
      <c r="B8" s="300" t="s">
        <v>6</v>
      </c>
      <c r="C8" s="300"/>
      <c r="D8" s="300"/>
      <c r="E8" s="6" t="s">
        <v>32</v>
      </c>
      <c r="F8" s="6" t="s">
        <v>335</v>
      </c>
      <c r="G8" s="227" t="s">
        <v>336</v>
      </c>
      <c r="H8" s="7"/>
    </row>
    <row r="9" spans="1:30" x14ac:dyDescent="0.2">
      <c r="A9" s="8" t="s">
        <v>4</v>
      </c>
      <c r="B9" s="9" t="s">
        <v>33</v>
      </c>
      <c r="C9" s="9"/>
      <c r="D9" s="10"/>
      <c r="E9" s="11"/>
      <c r="F9" s="12"/>
      <c r="G9" s="12"/>
      <c r="H9" s="13"/>
    </row>
    <row r="10" spans="1:30" x14ac:dyDescent="0.2">
      <c r="A10" s="8">
        <v>1</v>
      </c>
      <c r="B10" s="9" t="s">
        <v>108</v>
      </c>
      <c r="C10" s="9"/>
      <c r="D10" s="10"/>
      <c r="E10" s="11"/>
      <c r="F10" s="12"/>
      <c r="G10" s="12"/>
      <c r="H10" s="13"/>
    </row>
    <row r="11" spans="1:30" x14ac:dyDescent="0.2">
      <c r="A11" s="10"/>
      <c r="B11" s="11" t="s">
        <v>20</v>
      </c>
      <c r="C11" s="10" t="s">
        <v>88</v>
      </c>
      <c r="D11" s="10"/>
      <c r="E11" s="11">
        <v>3</v>
      </c>
      <c r="F11" s="14">
        <f>'3'!D17</f>
        <v>1375000000</v>
      </c>
      <c r="G11" s="14">
        <f>'3'!E17</f>
        <v>1375000000</v>
      </c>
      <c r="H11" s="15"/>
      <c r="I11" s="15"/>
    </row>
    <row r="12" spans="1:30" x14ac:dyDescent="0.2">
      <c r="A12" s="10"/>
      <c r="B12" s="11" t="s">
        <v>21</v>
      </c>
      <c r="C12" s="10" t="s">
        <v>27</v>
      </c>
      <c r="D12" s="10"/>
      <c r="E12" s="11">
        <v>4</v>
      </c>
      <c r="F12" s="14">
        <f>'4'!D34</f>
        <v>591705790.81331134</v>
      </c>
      <c r="G12" s="14">
        <f>'4'!E34</f>
        <v>560497233.51826036</v>
      </c>
      <c r="H12" s="15"/>
      <c r="I12" s="15"/>
    </row>
    <row r="13" spans="1:30" x14ac:dyDescent="0.2">
      <c r="A13" s="10"/>
      <c r="B13" s="11" t="s">
        <v>22</v>
      </c>
      <c r="C13" s="10" t="s">
        <v>75</v>
      </c>
      <c r="D13" s="10"/>
      <c r="E13" s="11"/>
      <c r="F13" s="14">
        <v>0</v>
      </c>
      <c r="G13" s="14">
        <v>0</v>
      </c>
      <c r="H13" s="15"/>
      <c r="I13" s="15"/>
    </row>
    <row r="14" spans="1:30" x14ac:dyDescent="0.2">
      <c r="A14" s="11"/>
      <c r="B14" s="11"/>
      <c r="C14" s="11"/>
      <c r="D14" s="17"/>
      <c r="E14" s="11"/>
      <c r="F14" s="18"/>
      <c r="G14" s="18"/>
      <c r="H14" s="15"/>
      <c r="I14" s="19"/>
    </row>
    <row r="15" spans="1:30" x14ac:dyDescent="0.2">
      <c r="A15" s="8">
        <v>2</v>
      </c>
      <c r="B15" s="9" t="s">
        <v>89</v>
      </c>
      <c r="C15" s="9"/>
      <c r="D15" s="10"/>
      <c r="E15" s="11"/>
      <c r="F15" s="20"/>
      <c r="G15" s="20"/>
      <c r="H15" s="15"/>
      <c r="I15" s="15"/>
    </row>
    <row r="16" spans="1:30" x14ac:dyDescent="0.2">
      <c r="A16" s="8">
        <v>3</v>
      </c>
      <c r="B16" s="9" t="s">
        <v>90</v>
      </c>
      <c r="C16" s="9"/>
      <c r="D16" s="10"/>
      <c r="E16" s="11"/>
      <c r="F16" s="21"/>
      <c r="G16" s="21"/>
      <c r="H16" s="15"/>
      <c r="I16" s="22"/>
    </row>
    <row r="17" spans="1:10" x14ac:dyDescent="0.2">
      <c r="A17" s="10"/>
      <c r="B17" s="11" t="s">
        <v>20</v>
      </c>
      <c r="C17" s="10" t="s">
        <v>109</v>
      </c>
      <c r="D17" s="10"/>
      <c r="E17" s="11">
        <v>5</v>
      </c>
      <c r="F17" s="16"/>
      <c r="G17" s="16"/>
      <c r="H17" s="15"/>
      <c r="I17" s="22"/>
    </row>
    <row r="18" spans="1:10" x14ac:dyDescent="0.2">
      <c r="A18" s="10"/>
      <c r="B18" s="10"/>
      <c r="C18" s="11" t="s">
        <v>49</v>
      </c>
      <c r="D18" s="10" t="s">
        <v>110</v>
      </c>
      <c r="E18" s="23">
        <v>5.0999999999999996</v>
      </c>
      <c r="F18" s="14">
        <f>'[1]4-9 Liabilities'!$W$11</f>
        <v>2774880000</v>
      </c>
      <c r="G18" s="14">
        <f>'[1]4-9 Liabilities'!$AF$11</f>
        <v>3076640000</v>
      </c>
      <c r="H18" s="15"/>
      <c r="I18" s="22"/>
    </row>
    <row r="19" spans="1:10" x14ac:dyDescent="0.2">
      <c r="A19" s="10"/>
      <c r="B19" s="10"/>
      <c r="C19" s="11" t="s">
        <v>50</v>
      </c>
      <c r="D19" s="10" t="s">
        <v>76</v>
      </c>
      <c r="E19" s="23">
        <v>5.2</v>
      </c>
      <c r="F19" s="14">
        <f>'5.2'!M16</f>
        <v>0</v>
      </c>
      <c r="G19" s="14">
        <v>0</v>
      </c>
      <c r="H19" s="15"/>
      <c r="I19" s="22"/>
    </row>
    <row r="20" spans="1:10" x14ac:dyDescent="0.2">
      <c r="A20" s="10"/>
      <c r="B20" s="11" t="s">
        <v>21</v>
      </c>
      <c r="C20" s="10" t="s">
        <v>91</v>
      </c>
      <c r="D20" s="10"/>
      <c r="E20" s="23"/>
      <c r="F20" s="14">
        <f>'5.2'!M17</f>
        <v>0</v>
      </c>
      <c r="G20" s="14">
        <f>[1]BS!$U$18</f>
        <v>81093411.371922165</v>
      </c>
      <c r="H20" s="15"/>
      <c r="I20" s="22"/>
    </row>
    <row r="21" spans="1:10" x14ac:dyDescent="0.2">
      <c r="A21" s="10"/>
      <c r="B21" s="11" t="s">
        <v>22</v>
      </c>
      <c r="C21" s="10" t="s">
        <v>77</v>
      </c>
      <c r="D21" s="10"/>
      <c r="E21" s="11">
        <v>6</v>
      </c>
      <c r="F21" s="14">
        <f>'6 &amp; 7'!D14</f>
        <v>0</v>
      </c>
      <c r="G21" s="14">
        <f>'6 &amp; 7'!E14</f>
        <v>0</v>
      </c>
      <c r="H21" s="15"/>
      <c r="I21" s="22"/>
    </row>
    <row r="22" spans="1:10" x14ac:dyDescent="0.2">
      <c r="A22" s="10"/>
      <c r="B22" s="11" t="s">
        <v>39</v>
      </c>
      <c r="C22" s="10" t="s">
        <v>34</v>
      </c>
      <c r="D22" s="10"/>
      <c r="E22" s="11">
        <v>7</v>
      </c>
      <c r="F22" s="14">
        <f>'6 &amp; 7'!D23</f>
        <v>188971</v>
      </c>
      <c r="G22" s="14">
        <f>'6 &amp; 7'!E23</f>
        <v>75962</v>
      </c>
      <c r="H22" s="15"/>
      <c r="I22" s="22"/>
    </row>
    <row r="23" spans="1:10" x14ac:dyDescent="0.2">
      <c r="A23" s="11"/>
      <c r="B23" s="11"/>
      <c r="C23" s="11"/>
      <c r="D23" s="17"/>
      <c r="E23" s="11"/>
      <c r="F23" s="18"/>
      <c r="G23" s="18"/>
      <c r="H23" s="15"/>
      <c r="I23" s="22"/>
    </row>
    <row r="24" spans="1:10" x14ac:dyDescent="0.2">
      <c r="A24" s="8">
        <v>4</v>
      </c>
      <c r="B24" s="9" t="s">
        <v>92</v>
      </c>
      <c r="C24" s="8"/>
      <c r="D24" s="10"/>
      <c r="E24" s="11"/>
      <c r="F24" s="21"/>
      <c r="G24" s="21"/>
      <c r="H24" s="15"/>
      <c r="I24" s="22"/>
    </row>
    <row r="25" spans="1:10" x14ac:dyDescent="0.2">
      <c r="A25" s="10"/>
      <c r="B25" s="11" t="s">
        <v>20</v>
      </c>
      <c r="C25" s="10" t="s">
        <v>93</v>
      </c>
      <c r="D25" s="10"/>
      <c r="E25" s="11">
        <v>8</v>
      </c>
      <c r="F25" s="14">
        <f>'8'!F14</f>
        <v>0</v>
      </c>
      <c r="G25" s="14">
        <f>'8'!G14</f>
        <v>369813946</v>
      </c>
      <c r="H25" s="15"/>
      <c r="I25" s="22"/>
    </row>
    <row r="26" spans="1:10" x14ac:dyDescent="0.2">
      <c r="A26" s="10"/>
      <c r="B26" s="11" t="s">
        <v>21</v>
      </c>
      <c r="C26" s="10" t="s">
        <v>78</v>
      </c>
      <c r="D26" s="10"/>
      <c r="E26" s="11"/>
      <c r="F26" s="292">
        <f>'[1]4-9 Liabilities'!$W$92</f>
        <v>4843840</v>
      </c>
      <c r="G26" s="292">
        <f>'[1]4-9 Liabilities'!$AF$92</f>
        <v>3649141</v>
      </c>
      <c r="H26" s="15"/>
      <c r="I26" s="22"/>
    </row>
    <row r="27" spans="1:10" x14ac:dyDescent="0.2">
      <c r="A27" s="10"/>
      <c r="B27" s="11" t="s">
        <v>22</v>
      </c>
      <c r="C27" s="10" t="s">
        <v>79</v>
      </c>
      <c r="D27" s="10"/>
      <c r="E27" s="11">
        <v>9</v>
      </c>
      <c r="F27" s="14">
        <f>'9'!D25</f>
        <v>385883704</v>
      </c>
      <c r="G27" s="14">
        <f>'9'!E25</f>
        <v>386765349</v>
      </c>
      <c r="H27" s="15"/>
      <c r="I27" s="22"/>
      <c r="J27" s="24"/>
    </row>
    <row r="28" spans="1:10" x14ac:dyDescent="0.2">
      <c r="A28" s="10"/>
      <c r="B28" s="11" t="s">
        <v>39</v>
      </c>
      <c r="C28" s="10" t="s">
        <v>35</v>
      </c>
      <c r="D28" s="10"/>
      <c r="E28" s="11">
        <v>10</v>
      </c>
      <c r="F28" s="14">
        <f>'10'!D14</f>
        <v>137619674</v>
      </c>
      <c r="G28" s="14">
        <f>'10'!E14</f>
        <v>8108730.8912021518</v>
      </c>
      <c r="H28" s="15"/>
      <c r="I28" s="22"/>
    </row>
    <row r="29" spans="1:10" x14ac:dyDescent="0.2">
      <c r="A29" s="11"/>
      <c r="B29" s="11"/>
      <c r="C29" s="11"/>
      <c r="D29" s="17"/>
      <c r="E29" s="11"/>
      <c r="F29" s="18"/>
      <c r="G29" s="18"/>
      <c r="H29" s="15"/>
      <c r="I29" s="22"/>
    </row>
    <row r="30" spans="1:10" x14ac:dyDescent="0.2">
      <c r="A30" s="9"/>
      <c r="B30" s="9"/>
      <c r="C30" s="9"/>
      <c r="D30" s="25" t="s">
        <v>7</v>
      </c>
      <c r="E30" s="11"/>
      <c r="F30" s="18">
        <f>SUM(F11+F12+F13+F18+F19+F20+F21+F22+F25+F26+F27+F28)</f>
        <v>5270121979.8133116</v>
      </c>
      <c r="G30" s="18">
        <f>SUM(G11+G12+G13+G18+G19+G20+G21+G22+G25+G26+G27+G28)</f>
        <v>5861643773.7813854</v>
      </c>
      <c r="H30" s="19"/>
      <c r="I30" s="22"/>
    </row>
    <row r="31" spans="1:10" x14ac:dyDescent="0.2">
      <c r="A31" s="8" t="s">
        <v>16</v>
      </c>
      <c r="B31" s="9" t="s">
        <v>36</v>
      </c>
      <c r="C31" s="8"/>
      <c r="D31" s="10"/>
      <c r="E31" s="11"/>
      <c r="F31" s="21"/>
      <c r="G31" s="21"/>
      <c r="H31" s="15"/>
      <c r="I31" s="22"/>
    </row>
    <row r="32" spans="1:10" x14ac:dyDescent="0.2">
      <c r="A32" s="8">
        <v>1</v>
      </c>
      <c r="B32" s="9" t="s">
        <v>80</v>
      </c>
      <c r="C32" s="8"/>
      <c r="D32" s="10"/>
      <c r="E32" s="8"/>
      <c r="F32" s="21"/>
      <c r="G32" s="21"/>
      <c r="H32" s="15"/>
      <c r="I32" s="22"/>
    </row>
    <row r="33" spans="1:9" x14ac:dyDescent="0.2">
      <c r="A33" s="10"/>
      <c r="B33" s="11" t="s">
        <v>20</v>
      </c>
      <c r="C33" s="10" t="s">
        <v>81</v>
      </c>
      <c r="D33" s="10"/>
      <c r="E33" s="11"/>
      <c r="F33" s="21"/>
      <c r="G33" s="21"/>
      <c r="H33" s="15"/>
      <c r="I33" s="22"/>
    </row>
    <row r="34" spans="1:9" x14ac:dyDescent="0.2">
      <c r="A34" s="10"/>
      <c r="B34" s="17"/>
      <c r="C34" s="11" t="s">
        <v>49</v>
      </c>
      <c r="D34" s="10" t="s">
        <v>82</v>
      </c>
      <c r="E34" s="11">
        <v>11</v>
      </c>
      <c r="F34" s="14">
        <f>'11'!L14</f>
        <v>4457858427</v>
      </c>
      <c r="G34" s="14">
        <f>'11'!M14</f>
        <v>4751164610</v>
      </c>
      <c r="H34" s="15"/>
      <c r="I34" s="22"/>
    </row>
    <row r="35" spans="1:9" x14ac:dyDescent="0.2">
      <c r="A35" s="10"/>
      <c r="B35" s="17"/>
      <c r="C35" s="11" t="s">
        <v>50</v>
      </c>
      <c r="D35" s="10" t="s">
        <v>48</v>
      </c>
      <c r="E35" s="11"/>
      <c r="F35" s="21">
        <v>0</v>
      </c>
      <c r="G35" s="21">
        <v>0</v>
      </c>
      <c r="H35" s="15"/>
      <c r="I35" s="22"/>
    </row>
    <row r="36" spans="1:9" x14ac:dyDescent="0.2">
      <c r="A36" s="10"/>
      <c r="B36" s="17"/>
      <c r="C36" s="11" t="s">
        <v>51</v>
      </c>
      <c r="D36" s="10" t="s">
        <v>62</v>
      </c>
      <c r="E36" s="11">
        <v>12</v>
      </c>
      <c r="F36" s="14">
        <f>'12'!D11</f>
        <v>0</v>
      </c>
      <c r="G36" s="14">
        <f>'12'!E11</f>
        <v>0</v>
      </c>
      <c r="H36" s="15"/>
      <c r="I36" s="22"/>
    </row>
    <row r="37" spans="1:9" x14ac:dyDescent="0.2">
      <c r="A37" s="10"/>
      <c r="B37" s="17"/>
      <c r="C37" s="11" t="s">
        <v>52</v>
      </c>
      <c r="D37" s="10" t="s">
        <v>37</v>
      </c>
      <c r="E37" s="11"/>
      <c r="F37" s="21">
        <v>0</v>
      </c>
      <c r="G37" s="21">
        <v>0</v>
      </c>
      <c r="H37" s="15"/>
      <c r="I37" s="22"/>
    </row>
    <row r="38" spans="1:9" x14ac:dyDescent="0.2">
      <c r="A38" s="10"/>
      <c r="B38" s="11" t="s">
        <v>21</v>
      </c>
      <c r="C38" s="10" t="s">
        <v>83</v>
      </c>
      <c r="D38" s="10"/>
      <c r="E38" s="11"/>
      <c r="F38" s="21">
        <f>'[1]11-18 Asset'!$W$8</f>
        <v>47254000</v>
      </c>
      <c r="G38" s="21">
        <f>'[1]11-18 Asset'!$AF$8</f>
        <v>0</v>
      </c>
      <c r="H38" s="15"/>
      <c r="I38" s="22"/>
    </row>
    <row r="39" spans="1:9" x14ac:dyDescent="0.2">
      <c r="A39" s="10"/>
      <c r="B39" s="11" t="s">
        <v>22</v>
      </c>
      <c r="C39" s="10" t="s">
        <v>94</v>
      </c>
      <c r="D39" s="10"/>
      <c r="E39" s="11"/>
      <c r="F39" s="21"/>
      <c r="G39" s="21"/>
      <c r="H39" s="15"/>
      <c r="I39" s="22"/>
    </row>
    <row r="40" spans="1:9" x14ac:dyDescent="0.2">
      <c r="A40" s="10"/>
      <c r="B40" s="11" t="s">
        <v>39</v>
      </c>
      <c r="C40" s="10" t="s">
        <v>38</v>
      </c>
      <c r="D40" s="10"/>
      <c r="E40" s="11">
        <v>13</v>
      </c>
      <c r="F40" s="14">
        <f>'13'!D15</f>
        <v>6196141</v>
      </c>
      <c r="G40" s="14">
        <f>'13'!E15</f>
        <v>5210000</v>
      </c>
      <c r="H40" s="15"/>
      <c r="I40" s="22"/>
    </row>
    <row r="41" spans="1:9" x14ac:dyDescent="0.2">
      <c r="A41" s="10"/>
      <c r="B41" s="11" t="s">
        <v>41</v>
      </c>
      <c r="C41" s="10" t="s">
        <v>40</v>
      </c>
      <c r="D41" s="10"/>
      <c r="E41" s="11">
        <v>14</v>
      </c>
      <c r="F41" s="14">
        <f>'14'!D12</f>
        <v>0</v>
      </c>
      <c r="G41" s="14">
        <f>'14'!E12</f>
        <v>0</v>
      </c>
      <c r="H41" s="15"/>
      <c r="I41" s="22"/>
    </row>
    <row r="42" spans="1:9" x14ac:dyDescent="0.2">
      <c r="A42" s="11"/>
      <c r="B42" s="11"/>
      <c r="C42" s="11"/>
      <c r="D42" s="17"/>
      <c r="E42" s="11"/>
      <c r="F42" s="18"/>
      <c r="G42" s="18"/>
      <c r="H42" s="15"/>
      <c r="I42" s="22"/>
    </row>
    <row r="43" spans="1:9" x14ac:dyDescent="0.2">
      <c r="A43" s="8">
        <v>2</v>
      </c>
      <c r="B43" s="9" t="s">
        <v>84</v>
      </c>
      <c r="C43" s="8"/>
      <c r="D43" s="10"/>
      <c r="E43" s="11"/>
      <c r="F43" s="21"/>
      <c r="G43" s="21"/>
      <c r="H43" s="15"/>
      <c r="I43" s="22"/>
    </row>
    <row r="44" spans="1:9" x14ac:dyDescent="0.2">
      <c r="A44" s="10"/>
      <c r="B44" s="11" t="s">
        <v>20</v>
      </c>
      <c r="C44" s="10" t="s">
        <v>85</v>
      </c>
      <c r="D44" s="10"/>
      <c r="E44" s="11"/>
      <c r="F44" s="21">
        <f>'[1]11-18 Asset'!$W$28</f>
        <v>61052060</v>
      </c>
      <c r="G44" s="21">
        <f>'[1]11-18 Asset'!$AF$28</f>
        <v>0</v>
      </c>
      <c r="H44" s="15"/>
      <c r="I44" s="22"/>
    </row>
    <row r="45" spans="1:9" x14ac:dyDescent="0.2">
      <c r="A45" s="10"/>
      <c r="B45" s="11" t="s">
        <v>21</v>
      </c>
      <c r="C45" s="10" t="s">
        <v>23</v>
      </c>
      <c r="D45" s="10"/>
      <c r="E45" s="11">
        <v>15</v>
      </c>
      <c r="F45" s="14">
        <f>'15'!D22</f>
        <v>768494</v>
      </c>
      <c r="G45" s="14">
        <f>'15'!E22</f>
        <v>554183</v>
      </c>
      <c r="H45" s="15"/>
      <c r="I45" s="22"/>
    </row>
    <row r="46" spans="1:9" x14ac:dyDescent="0.2">
      <c r="A46" s="10"/>
      <c r="B46" s="11" t="s">
        <v>22</v>
      </c>
      <c r="C46" s="10" t="s">
        <v>86</v>
      </c>
      <c r="D46" s="10"/>
      <c r="E46" s="11">
        <v>16</v>
      </c>
      <c r="F46" s="14">
        <f>'16 &amp; 17'!D19</f>
        <v>535236246</v>
      </c>
      <c r="G46" s="14">
        <f>'16 &amp; 17'!E19</f>
        <v>917124614.12189007</v>
      </c>
      <c r="H46" s="15"/>
      <c r="I46" s="22"/>
    </row>
    <row r="47" spans="1:9" x14ac:dyDescent="0.2">
      <c r="A47" s="10"/>
      <c r="B47" s="11" t="s">
        <v>39</v>
      </c>
      <c r="C47" s="10" t="s">
        <v>122</v>
      </c>
      <c r="D47" s="10"/>
      <c r="E47" s="11">
        <v>17</v>
      </c>
      <c r="F47" s="14">
        <f>'16 &amp; 17'!D27</f>
        <v>16496458</v>
      </c>
      <c r="G47" s="14">
        <f>'16 &amp; 17'!E27</f>
        <v>125787</v>
      </c>
      <c r="H47" s="15"/>
      <c r="I47" s="22"/>
    </row>
    <row r="48" spans="1:9" x14ac:dyDescent="0.2">
      <c r="A48" s="10"/>
      <c r="B48" s="11" t="s">
        <v>41</v>
      </c>
      <c r="C48" s="10" t="s">
        <v>43</v>
      </c>
      <c r="D48" s="10"/>
      <c r="E48" s="11">
        <v>18</v>
      </c>
      <c r="F48" s="14">
        <f>'18'!D13</f>
        <v>630801</v>
      </c>
      <c r="G48" s="14">
        <f>'18'!E13</f>
        <v>495371</v>
      </c>
      <c r="H48" s="15"/>
      <c r="I48" s="22"/>
    </row>
    <row r="49" spans="1:9" x14ac:dyDescent="0.2">
      <c r="A49" s="10"/>
      <c r="B49" s="11" t="s">
        <v>42</v>
      </c>
      <c r="C49" s="10" t="s">
        <v>87</v>
      </c>
      <c r="D49" s="10"/>
      <c r="E49" s="11">
        <v>19</v>
      </c>
      <c r="F49" s="14">
        <f>'19'!D11</f>
        <v>144629353</v>
      </c>
      <c r="G49" s="14">
        <f>'19'!E11</f>
        <v>186969208.87810993</v>
      </c>
      <c r="H49" s="15"/>
      <c r="I49" s="22"/>
    </row>
    <row r="50" spans="1:9" x14ac:dyDescent="0.2">
      <c r="A50" s="10"/>
      <c r="B50" s="10"/>
      <c r="C50" s="10"/>
      <c r="D50" s="10"/>
      <c r="E50" s="11"/>
      <c r="F50" s="18"/>
      <c r="G50" s="18"/>
      <c r="H50" s="15"/>
      <c r="I50" s="22"/>
    </row>
    <row r="51" spans="1:9" x14ac:dyDescent="0.2">
      <c r="A51" s="9"/>
      <c r="B51" s="9"/>
      <c r="C51" s="9"/>
      <c r="D51" s="25" t="s">
        <v>7</v>
      </c>
      <c r="E51" s="11"/>
      <c r="F51" s="18">
        <f>F34+F35+F36+F37+F38+F39+F40+F41+F44+F45+F46+F47+F48+F49</f>
        <v>5270121980</v>
      </c>
      <c r="G51" s="18">
        <f>G34+G35+G36+G37+G38+G39+G40+G41+G44+G45+G46+G47+G48+G49</f>
        <v>5861643774</v>
      </c>
      <c r="H51" s="19"/>
      <c r="I51" s="22"/>
    </row>
    <row r="52" spans="1:9" x14ac:dyDescent="0.2">
      <c r="A52" s="10"/>
      <c r="B52" s="9" t="s">
        <v>73</v>
      </c>
      <c r="C52" s="9"/>
      <c r="D52" s="9"/>
      <c r="E52" s="11"/>
      <c r="F52" s="9"/>
      <c r="G52" s="9"/>
      <c r="H52" s="15"/>
      <c r="I52" s="22"/>
    </row>
    <row r="53" spans="1:9" x14ac:dyDescent="0.2">
      <c r="A53" s="10"/>
      <c r="C53" s="9"/>
      <c r="D53" s="9"/>
      <c r="E53" s="9"/>
      <c r="F53" s="9"/>
      <c r="G53" s="9"/>
      <c r="H53" s="26"/>
      <c r="I53" s="24"/>
    </row>
    <row r="54" spans="1:9" x14ac:dyDescent="0.2">
      <c r="A54" s="10"/>
      <c r="B54" s="10"/>
      <c r="C54" s="10"/>
      <c r="D54" s="10"/>
      <c r="E54" s="11"/>
      <c r="F54" s="11"/>
      <c r="G54" s="10"/>
    </row>
    <row r="55" spans="1:9" x14ac:dyDescent="0.2">
      <c r="A55" s="10"/>
      <c r="B55" s="9" t="s">
        <v>148</v>
      </c>
      <c r="C55" s="10"/>
      <c r="D55" s="10"/>
      <c r="E55" s="11"/>
      <c r="F55" s="11"/>
      <c r="G55" s="10"/>
    </row>
    <row r="56" spans="1:9" x14ac:dyDescent="0.2">
      <c r="A56" s="10"/>
      <c r="B56" s="10"/>
      <c r="C56" s="10"/>
      <c r="D56" s="10"/>
      <c r="E56" s="11"/>
      <c r="F56" s="11"/>
      <c r="G56" s="10"/>
    </row>
    <row r="57" spans="1:9" x14ac:dyDescent="0.2">
      <c r="B57" s="51" t="s">
        <v>274</v>
      </c>
    </row>
  </sheetData>
  <mergeCells count="4">
    <mergeCell ref="B8:D8"/>
    <mergeCell ref="A2:G2"/>
    <mergeCell ref="A4:G4"/>
    <mergeCell ref="A3:G3"/>
  </mergeCells>
  <printOptions horizontalCentered="1"/>
  <pageMargins left="0.78740157480314965" right="0.39370078740157483" top="0.19685039370078741" bottom="0.19685039370078741" header="0.31496062992125984" footer="0.31496062992125984"/>
  <pageSetup paperSize="9" scale="7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"/>
  <sheetViews>
    <sheetView view="pageBreakPreview" zoomScaleNormal="115" zoomScaleSheetLayoutView="100" workbookViewId="0">
      <selection activeCell="E9" sqref="E9"/>
    </sheetView>
  </sheetViews>
  <sheetFormatPr defaultColWidth="9.140625" defaultRowHeight="15" x14ac:dyDescent="0.2"/>
  <cols>
    <col min="1" max="1" width="7.7109375" style="73" bestFit="1" customWidth="1"/>
    <col min="2" max="2" width="40.28515625" style="73" customWidth="1"/>
    <col min="3" max="3" width="13.42578125" style="73" customWidth="1"/>
    <col min="4" max="5" width="21.140625" style="73" customWidth="1"/>
    <col min="6" max="6" width="14.85546875" style="73" bestFit="1" customWidth="1"/>
    <col min="7" max="7" width="14" style="73" bestFit="1" customWidth="1"/>
    <col min="8" max="8" width="13.85546875" style="73" bestFit="1" customWidth="1"/>
    <col min="9" max="16384" width="9.140625" style="73"/>
  </cols>
  <sheetData>
    <row r="2" spans="1:8" x14ac:dyDescent="0.25">
      <c r="A2" s="301" t="s">
        <v>331</v>
      </c>
      <c r="B2" s="301"/>
      <c r="C2" s="301"/>
      <c r="D2" s="301"/>
      <c r="E2" s="301"/>
    </row>
    <row r="3" spans="1:8" x14ac:dyDescent="0.2">
      <c r="A3" s="303" t="s">
        <v>332</v>
      </c>
      <c r="B3" s="303"/>
      <c r="C3" s="303"/>
      <c r="D3" s="303"/>
      <c r="E3" s="303"/>
    </row>
    <row r="4" spans="1:8" x14ac:dyDescent="0.2">
      <c r="C4" s="79"/>
    </row>
    <row r="5" spans="1:8" x14ac:dyDescent="0.2">
      <c r="A5" s="97" t="s">
        <v>129</v>
      </c>
      <c r="B5" s="97"/>
      <c r="C5" s="97"/>
      <c r="D5" s="97"/>
      <c r="E5" s="97"/>
    </row>
    <row r="6" spans="1:8" ht="28.5" x14ac:dyDescent="0.2">
      <c r="A6" s="313" t="s">
        <v>5</v>
      </c>
      <c r="B6" s="313" t="s">
        <v>6</v>
      </c>
      <c r="C6" s="300" t="s">
        <v>26</v>
      </c>
      <c r="D6" s="110" t="s">
        <v>339</v>
      </c>
      <c r="E6" s="110" t="s">
        <v>340</v>
      </c>
    </row>
    <row r="7" spans="1:8" x14ac:dyDescent="0.2">
      <c r="A7" s="313"/>
      <c r="B7" s="313"/>
      <c r="C7" s="300"/>
      <c r="D7" s="197" t="s">
        <v>1</v>
      </c>
      <c r="E7" s="197" t="s">
        <v>1</v>
      </c>
    </row>
    <row r="8" spans="1:8" ht="45" x14ac:dyDescent="0.2">
      <c r="A8" s="88">
        <v>1</v>
      </c>
      <c r="B8" s="173" t="s">
        <v>375</v>
      </c>
      <c r="C8" s="154"/>
      <c r="D8" s="14">
        <f>'[1]11-18 Asset'!$W$103</f>
        <v>144629353</v>
      </c>
      <c r="E8" s="14">
        <f>'[1]11-18 Asset'!$AF$103</f>
        <v>186966334.87810993</v>
      </c>
    </row>
    <row r="9" spans="1:8" x14ac:dyDescent="0.2">
      <c r="A9" s="88">
        <v>2</v>
      </c>
      <c r="B9" s="84" t="s">
        <v>376</v>
      </c>
      <c r="C9" s="154"/>
      <c r="D9" s="14">
        <f>'[1]11-18 Asset'!$W$105</f>
        <v>0</v>
      </c>
      <c r="E9" s="14">
        <f>'[1]11-18 Asset'!$AF$105</f>
        <v>2874</v>
      </c>
    </row>
    <row r="10" spans="1:8" x14ac:dyDescent="0.2">
      <c r="A10" s="88"/>
      <c r="B10" s="84"/>
      <c r="C10" s="148"/>
      <c r="D10" s="14"/>
      <c r="E10" s="14"/>
    </row>
    <row r="11" spans="1:8" ht="15.75" thickBot="1" x14ac:dyDescent="0.25">
      <c r="A11" s="88"/>
      <c r="B11" s="180" t="s">
        <v>7</v>
      </c>
      <c r="C11" s="154"/>
      <c r="D11" s="266">
        <f>SUM(D8:D9)</f>
        <v>144629353</v>
      </c>
      <c r="E11" s="266">
        <f>SUM(E8:E9)</f>
        <v>186969208.87810993</v>
      </c>
      <c r="H11" s="63"/>
    </row>
    <row r="12" spans="1:8" ht="15.75" thickTop="1" x14ac:dyDescent="0.2">
      <c r="A12" s="88"/>
      <c r="B12" s="84"/>
      <c r="C12" s="84"/>
      <c r="D12" s="267"/>
      <c r="E12" s="267"/>
    </row>
    <row r="16" spans="1:8" x14ac:dyDescent="0.2">
      <c r="B16" s="51" t="s">
        <v>274</v>
      </c>
    </row>
  </sheetData>
  <mergeCells count="5">
    <mergeCell ref="A6:A7"/>
    <mergeCell ref="B6:B7"/>
    <mergeCell ref="C6:C7"/>
    <mergeCell ref="A2:E2"/>
    <mergeCell ref="A3:E3"/>
  </mergeCells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F47"/>
  <sheetViews>
    <sheetView view="pageBreakPreview" zoomScaleSheetLayoutView="100" workbookViewId="0"/>
  </sheetViews>
  <sheetFormatPr defaultColWidth="9.140625" defaultRowHeight="15" x14ac:dyDescent="0.2"/>
  <cols>
    <col min="1" max="1" width="7.7109375" style="73" customWidth="1"/>
    <col min="2" max="2" width="36.7109375" style="73" customWidth="1"/>
    <col min="3" max="3" width="10.42578125" style="73" customWidth="1"/>
    <col min="4" max="4" width="22.7109375" style="73" customWidth="1"/>
    <col min="5" max="5" width="22.85546875" style="73" customWidth="1"/>
    <col min="6" max="6" width="15" style="73" bestFit="1" customWidth="1"/>
    <col min="7" max="7" width="11.140625" style="73" bestFit="1" customWidth="1"/>
    <col min="8" max="9" width="13.85546875" style="73" bestFit="1" customWidth="1"/>
    <col min="10" max="10" width="11.140625" style="73" bestFit="1" customWidth="1"/>
    <col min="11" max="16384" width="9.140625" style="73"/>
  </cols>
  <sheetData>
    <row r="2" spans="1:6" x14ac:dyDescent="0.25">
      <c r="A2" s="301" t="s">
        <v>331</v>
      </c>
      <c r="B2" s="301"/>
      <c r="C2" s="301"/>
      <c r="D2" s="301"/>
      <c r="E2" s="301"/>
    </row>
    <row r="3" spans="1:6" x14ac:dyDescent="0.2">
      <c r="A3" s="303" t="s">
        <v>332</v>
      </c>
      <c r="B3" s="303"/>
      <c r="C3" s="303"/>
      <c r="D3" s="303"/>
      <c r="E3" s="303"/>
    </row>
    <row r="5" spans="1:6" x14ac:dyDescent="0.2">
      <c r="A5" s="317" t="s">
        <v>130</v>
      </c>
      <c r="B5" s="317"/>
      <c r="C5" s="317"/>
      <c r="D5" s="317"/>
      <c r="E5" s="317"/>
    </row>
    <row r="6" spans="1:6" ht="42.75" x14ac:dyDescent="0.2">
      <c r="A6" s="300" t="s">
        <v>5</v>
      </c>
      <c r="B6" s="313" t="s">
        <v>6</v>
      </c>
      <c r="C6" s="300" t="s">
        <v>17</v>
      </c>
      <c r="D6" s="201" t="s">
        <v>135</v>
      </c>
      <c r="E6" s="201" t="s">
        <v>136</v>
      </c>
      <c r="F6" s="76"/>
    </row>
    <row r="7" spans="1:6" x14ac:dyDescent="0.2">
      <c r="A7" s="300"/>
      <c r="B7" s="313"/>
      <c r="C7" s="300"/>
      <c r="D7" s="197" t="s">
        <v>1</v>
      </c>
      <c r="E7" s="197" t="s">
        <v>1</v>
      </c>
    </row>
    <row r="8" spans="1:6" x14ac:dyDescent="0.25">
      <c r="A8" s="88">
        <v>1</v>
      </c>
      <c r="B8" s="268" t="s">
        <v>377</v>
      </c>
      <c r="C8" s="160"/>
      <c r="D8" s="14">
        <f>'[1]19-24 P&amp;L'!$T$8</f>
        <v>1019100000</v>
      </c>
      <c r="E8" s="14">
        <f>'[1]19-24 P&amp;L'!$Z$8</f>
        <v>1210562005</v>
      </c>
    </row>
    <row r="9" spans="1:6" x14ac:dyDescent="0.2">
      <c r="A9" s="88"/>
      <c r="B9" s="10"/>
      <c r="C9" s="160"/>
      <c r="D9" s="14"/>
      <c r="E9" s="14"/>
    </row>
    <row r="10" spans="1:6" x14ac:dyDescent="0.2">
      <c r="A10" s="88"/>
      <c r="B10" s="181"/>
      <c r="C10" s="160"/>
      <c r="D10" s="14"/>
      <c r="E10" s="14"/>
    </row>
    <row r="11" spans="1:6" x14ac:dyDescent="0.2">
      <c r="A11" s="88"/>
      <c r="B11" s="181"/>
      <c r="C11" s="160"/>
      <c r="D11" s="14"/>
      <c r="E11" s="14"/>
    </row>
    <row r="12" spans="1:6" ht="15.75" thickBot="1" x14ac:dyDescent="0.25">
      <c r="A12" s="80"/>
      <c r="B12" s="104" t="s">
        <v>7</v>
      </c>
      <c r="C12" s="92"/>
      <c r="D12" s="247">
        <f>SUM(D8:D10)</f>
        <v>1019100000</v>
      </c>
      <c r="E12" s="247">
        <f>SUM(E8:E10)</f>
        <v>1210562005</v>
      </c>
    </row>
    <row r="13" spans="1:6" ht="15.75" thickTop="1" x14ac:dyDescent="0.2"/>
    <row r="14" spans="1:6" x14ac:dyDescent="0.2">
      <c r="A14" s="328" t="s">
        <v>131</v>
      </c>
      <c r="B14" s="328"/>
      <c r="C14" s="328"/>
      <c r="D14" s="328"/>
      <c r="E14" s="328"/>
    </row>
    <row r="15" spans="1:6" ht="28.5" x14ac:dyDescent="0.2">
      <c r="A15" s="326" t="s">
        <v>15</v>
      </c>
      <c r="B15" s="327" t="s">
        <v>6</v>
      </c>
      <c r="C15" s="326" t="s">
        <v>17</v>
      </c>
      <c r="D15" s="110" t="s">
        <v>339</v>
      </c>
      <c r="E15" s="110" t="s">
        <v>340</v>
      </c>
    </row>
    <row r="16" spans="1:6" x14ac:dyDescent="0.2">
      <c r="A16" s="326"/>
      <c r="B16" s="327"/>
      <c r="C16" s="326"/>
      <c r="D16" s="197" t="s">
        <v>1</v>
      </c>
      <c r="E16" s="197" t="s">
        <v>1</v>
      </c>
    </row>
    <row r="17" spans="1:5" x14ac:dyDescent="0.2">
      <c r="A17" s="88">
        <v>1</v>
      </c>
      <c r="B17" s="84" t="s">
        <v>268</v>
      </c>
      <c r="C17" s="182"/>
      <c r="D17" s="14">
        <f>'[1]19-24 P&amp;L'!$T$31</f>
        <v>2542440</v>
      </c>
      <c r="E17" s="14">
        <f>'[1]19-24 P&amp;L'!$Z$31</f>
        <v>0</v>
      </c>
    </row>
    <row r="18" spans="1:5" x14ac:dyDescent="0.2">
      <c r="A18" s="88"/>
      <c r="B18" s="84"/>
      <c r="C18" s="183"/>
      <c r="D18" s="14"/>
      <c r="E18" s="14"/>
    </row>
    <row r="19" spans="1:5" x14ac:dyDescent="0.2">
      <c r="A19" s="88">
        <v>2</v>
      </c>
      <c r="B19" s="84" t="s">
        <v>269</v>
      </c>
      <c r="C19" s="182"/>
      <c r="D19" s="14"/>
      <c r="E19" s="14"/>
    </row>
    <row r="20" spans="1:5" x14ac:dyDescent="0.2">
      <c r="A20" s="88"/>
      <c r="B20" s="84" t="s">
        <v>378</v>
      </c>
      <c r="C20" s="147"/>
      <c r="D20" s="14">
        <f>'[1]19-24 P&amp;L'!$T$32</f>
        <v>0</v>
      </c>
      <c r="E20" s="14">
        <f>'[1]19-24 P&amp;L'!$Z$32</f>
        <v>198213</v>
      </c>
    </row>
    <row r="21" spans="1:5" x14ac:dyDescent="0.2">
      <c r="A21" s="88"/>
      <c r="B21" s="84" t="s">
        <v>379</v>
      </c>
      <c r="C21" s="147"/>
      <c r="D21" s="14">
        <f>'[1]19-24 P&amp;L'!$T$33</f>
        <v>4047863</v>
      </c>
      <c r="E21" s="14">
        <f>'[1]19-24 P&amp;L'!$Z$33</f>
        <v>0</v>
      </c>
    </row>
    <row r="22" spans="1:5" ht="15.75" thickBot="1" x14ac:dyDescent="0.25">
      <c r="A22" s="184"/>
      <c r="B22" s="104"/>
      <c r="C22" s="88"/>
      <c r="D22" s="247">
        <f>SUM(D17:D21)</f>
        <v>6590303</v>
      </c>
      <c r="E22" s="247">
        <f>SUM(E17:E21)</f>
        <v>198213</v>
      </c>
    </row>
    <row r="23" spans="1:5" ht="15.75" thickTop="1" x14ac:dyDescent="0.2">
      <c r="A23" s="97"/>
    </row>
    <row r="24" spans="1:5" x14ac:dyDescent="0.2">
      <c r="A24" s="328" t="s">
        <v>152</v>
      </c>
      <c r="B24" s="328"/>
      <c r="C24" s="328"/>
      <c r="D24" s="328"/>
      <c r="E24" s="328"/>
    </row>
    <row r="25" spans="1:5" ht="28.5" x14ac:dyDescent="0.2">
      <c r="A25" s="326" t="s">
        <v>15</v>
      </c>
      <c r="B25" s="327" t="s">
        <v>6</v>
      </c>
      <c r="C25" s="326" t="s">
        <v>17</v>
      </c>
      <c r="D25" s="110" t="s">
        <v>339</v>
      </c>
      <c r="E25" s="110" t="s">
        <v>340</v>
      </c>
    </row>
    <row r="26" spans="1:5" x14ac:dyDescent="0.2">
      <c r="A26" s="326"/>
      <c r="B26" s="327"/>
      <c r="C26" s="326"/>
      <c r="D26" s="6" t="str">
        <f>E26</f>
        <v>Rs.</v>
      </c>
      <c r="E26" s="6" t="s">
        <v>1</v>
      </c>
    </row>
    <row r="27" spans="1:5" x14ac:dyDescent="0.2">
      <c r="A27" s="88"/>
      <c r="B27" s="84"/>
      <c r="C27" s="182"/>
      <c r="D27" s="14"/>
      <c r="E27" s="14"/>
    </row>
    <row r="28" spans="1:5" x14ac:dyDescent="0.2">
      <c r="A28" s="88"/>
      <c r="B28" s="84"/>
      <c r="C28" s="183"/>
      <c r="D28" s="14"/>
      <c r="E28" s="14"/>
    </row>
    <row r="29" spans="1:5" x14ac:dyDescent="0.2">
      <c r="A29" s="88"/>
      <c r="B29" s="84"/>
      <c r="C29" s="182"/>
      <c r="D29" s="14"/>
      <c r="E29" s="14"/>
    </row>
    <row r="30" spans="1:5" x14ac:dyDescent="0.2">
      <c r="A30" s="88"/>
      <c r="B30" s="84"/>
      <c r="C30" s="147"/>
      <c r="D30" s="14"/>
      <c r="E30" s="14"/>
    </row>
    <row r="31" spans="1:5" x14ac:dyDescent="0.2">
      <c r="A31" s="88"/>
      <c r="B31" s="84"/>
      <c r="C31" s="147"/>
      <c r="D31" s="14"/>
      <c r="E31" s="14"/>
    </row>
    <row r="32" spans="1:5" ht="15.75" thickBot="1" x14ac:dyDescent="0.25">
      <c r="A32" s="184"/>
      <c r="B32" s="104" t="s">
        <v>7</v>
      </c>
      <c r="C32" s="88"/>
      <c r="D32" s="247">
        <f>SUM(D27:D31)</f>
        <v>0</v>
      </c>
      <c r="E32" s="247">
        <f>SUM(E27:E31)</f>
        <v>0</v>
      </c>
    </row>
    <row r="33" spans="1:5" ht="15.75" thickTop="1" x14ac:dyDescent="0.2"/>
    <row r="35" spans="1:5" x14ac:dyDescent="0.2">
      <c r="A35" s="328" t="s">
        <v>151</v>
      </c>
      <c r="B35" s="328"/>
      <c r="C35" s="328"/>
      <c r="D35" s="328"/>
      <c r="E35" s="328"/>
    </row>
    <row r="36" spans="1:5" ht="42.75" x14ac:dyDescent="0.2">
      <c r="A36" s="326" t="s">
        <v>15</v>
      </c>
      <c r="B36" s="327" t="s">
        <v>6</v>
      </c>
      <c r="C36" s="326" t="s">
        <v>17</v>
      </c>
      <c r="D36" s="139" t="s">
        <v>135</v>
      </c>
      <c r="E36" s="139" t="s">
        <v>136</v>
      </c>
    </row>
    <row r="37" spans="1:5" x14ac:dyDescent="0.2">
      <c r="A37" s="326"/>
      <c r="B37" s="327"/>
      <c r="C37" s="326"/>
      <c r="D37" s="6" t="s">
        <v>1</v>
      </c>
      <c r="E37" s="6" t="s">
        <v>1</v>
      </c>
    </row>
    <row r="38" spans="1:5" x14ac:dyDescent="0.2">
      <c r="A38" s="88"/>
      <c r="B38" s="84"/>
      <c r="C38" s="182"/>
      <c r="D38" s="14"/>
      <c r="E38" s="14"/>
    </row>
    <row r="39" spans="1:5" x14ac:dyDescent="0.2">
      <c r="A39" s="88"/>
      <c r="B39" s="84"/>
      <c r="C39" s="183"/>
      <c r="D39" s="14"/>
      <c r="E39" s="14"/>
    </row>
    <row r="40" spans="1:5" x14ac:dyDescent="0.2">
      <c r="A40" s="88"/>
      <c r="B40" s="84"/>
      <c r="C40" s="182"/>
      <c r="D40" s="14"/>
      <c r="E40" s="14"/>
    </row>
    <row r="41" spans="1:5" x14ac:dyDescent="0.2">
      <c r="A41" s="88"/>
      <c r="B41" s="84"/>
      <c r="C41" s="147"/>
      <c r="D41" s="14"/>
      <c r="E41" s="14"/>
    </row>
    <row r="42" spans="1:5" x14ac:dyDescent="0.2">
      <c r="A42" s="88"/>
      <c r="B42" s="84"/>
      <c r="C42" s="147"/>
      <c r="D42" s="14"/>
      <c r="E42" s="14"/>
    </row>
    <row r="43" spans="1:5" ht="15.75" thickBot="1" x14ac:dyDescent="0.25">
      <c r="A43" s="184"/>
      <c r="B43" s="104" t="s">
        <v>7</v>
      </c>
      <c r="C43" s="88"/>
      <c r="D43" s="247">
        <f>SUM(D38:D42)</f>
        <v>0</v>
      </c>
      <c r="E43" s="247">
        <f>SUM(E38:E42)</f>
        <v>0</v>
      </c>
    </row>
    <row r="44" spans="1:5" ht="15.75" thickTop="1" x14ac:dyDescent="0.2"/>
    <row r="47" spans="1:5" x14ac:dyDescent="0.2">
      <c r="B47" s="51" t="s">
        <v>274</v>
      </c>
    </row>
  </sheetData>
  <sheetProtection selectLockedCells="1" selectUnlockedCells="1"/>
  <mergeCells count="18">
    <mergeCell ref="A24:E24"/>
    <mergeCell ref="A36:A37"/>
    <mergeCell ref="B36:B37"/>
    <mergeCell ref="C36:C37"/>
    <mergeCell ref="A6:A7"/>
    <mergeCell ref="B6:B7"/>
    <mergeCell ref="C6:C7"/>
    <mergeCell ref="A25:A26"/>
    <mergeCell ref="B25:B26"/>
    <mergeCell ref="C25:C26"/>
    <mergeCell ref="A35:E35"/>
    <mergeCell ref="A2:E2"/>
    <mergeCell ref="A3:E3"/>
    <mergeCell ref="A5:E5"/>
    <mergeCell ref="A15:A16"/>
    <mergeCell ref="B15:B16"/>
    <mergeCell ref="C15:C16"/>
    <mergeCell ref="A14:E14"/>
  </mergeCells>
  <phoneticPr fontId="0" type="noConversion"/>
  <printOptions horizontalCentered="1"/>
  <pageMargins left="0.78740157480314965" right="0.39370078740157483" top="0.78740157480314965" bottom="0.19685039370078741" header="0.31496062992125984" footer="0.31496062992125984"/>
  <pageSetup paperSize="9" scale="6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zoomScale="80" zoomScaleNormal="80" zoomScaleSheetLayoutView="80" workbookViewId="0">
      <selection activeCell="D6" sqref="D6"/>
    </sheetView>
  </sheetViews>
  <sheetFormatPr defaultColWidth="8.85546875" defaultRowHeight="15" x14ac:dyDescent="0.25"/>
  <cols>
    <col min="1" max="1" width="8.28515625" style="185" customWidth="1"/>
    <col min="2" max="2" width="21.7109375" style="185" customWidth="1"/>
    <col min="3" max="3" width="16.7109375" style="185" customWidth="1"/>
    <col min="4" max="5" width="29.7109375" style="185" customWidth="1"/>
    <col min="6" max="16384" width="8.85546875" style="185"/>
  </cols>
  <sheetData>
    <row r="1" spans="1:5" x14ac:dyDescent="0.25">
      <c r="A1" s="301" t="s">
        <v>331</v>
      </c>
      <c r="B1" s="301"/>
      <c r="C1" s="301"/>
      <c r="D1" s="301"/>
      <c r="E1" s="301"/>
    </row>
    <row r="2" spans="1:5" x14ac:dyDescent="0.25">
      <c r="A2" s="303" t="s">
        <v>332</v>
      </c>
      <c r="B2" s="303"/>
      <c r="C2" s="303"/>
      <c r="D2" s="303"/>
      <c r="E2" s="303"/>
    </row>
    <row r="3" spans="1:5" ht="20.25" x14ac:dyDescent="0.3">
      <c r="A3" s="329" t="s">
        <v>380</v>
      </c>
      <c r="B3" s="329"/>
      <c r="C3" s="329"/>
      <c r="D3" s="329"/>
      <c r="E3" s="329"/>
    </row>
    <row r="4" spans="1:5" x14ac:dyDescent="0.25">
      <c r="A4" s="317" t="s">
        <v>157</v>
      </c>
      <c r="B4" s="317"/>
      <c r="C4" s="317"/>
      <c r="D4" s="317"/>
      <c r="E4" s="317"/>
    </row>
    <row r="5" spans="1:5" x14ac:dyDescent="0.25">
      <c r="A5" s="300" t="s">
        <v>5</v>
      </c>
      <c r="B5" s="313" t="s">
        <v>6</v>
      </c>
      <c r="C5" s="300" t="s">
        <v>17</v>
      </c>
      <c r="D5" s="110" t="s">
        <v>339</v>
      </c>
      <c r="E5" s="110" t="s">
        <v>340</v>
      </c>
    </row>
    <row r="6" spans="1:5" x14ac:dyDescent="0.25">
      <c r="A6" s="300"/>
      <c r="B6" s="313"/>
      <c r="C6" s="300"/>
      <c r="D6" s="197" t="s">
        <v>1</v>
      </c>
      <c r="E6" s="197" t="s">
        <v>1</v>
      </c>
    </row>
    <row r="7" spans="1:5" x14ac:dyDescent="0.25">
      <c r="A7" s="88"/>
      <c r="B7" s="10"/>
      <c r="C7" s="160"/>
      <c r="D7" s="14"/>
      <c r="E7" s="14"/>
    </row>
    <row r="8" spans="1:5" x14ac:dyDescent="0.25">
      <c r="A8" s="88"/>
      <c r="B8" s="10"/>
      <c r="C8" s="160"/>
      <c r="D8" s="14"/>
      <c r="E8" s="14"/>
    </row>
    <row r="9" spans="1:5" x14ac:dyDescent="0.25">
      <c r="A9" s="88"/>
      <c r="B9" s="181"/>
      <c r="C9" s="160"/>
      <c r="D9" s="14"/>
      <c r="E9" s="14"/>
    </row>
    <row r="10" spans="1:5" x14ac:dyDescent="0.25">
      <c r="A10" s="88"/>
      <c r="B10" s="181"/>
      <c r="C10" s="160"/>
      <c r="D10" s="14"/>
      <c r="E10" s="14"/>
    </row>
    <row r="11" spans="1:5" ht="15.75" thickBot="1" x14ac:dyDescent="0.3">
      <c r="A11" s="80"/>
      <c r="B11" s="104"/>
      <c r="C11" s="92" t="s">
        <v>7</v>
      </c>
      <c r="D11" s="247">
        <v>0</v>
      </c>
      <c r="E11" s="247">
        <v>0</v>
      </c>
    </row>
    <row r="12" spans="1:5" ht="15.75" thickTop="1" x14ac:dyDescent="0.25"/>
    <row r="15" spans="1:5" x14ac:dyDescent="0.25">
      <c r="A15" s="317" t="s">
        <v>189</v>
      </c>
      <c r="B15" s="317"/>
      <c r="C15" s="317"/>
      <c r="D15" s="317"/>
      <c r="E15" s="317"/>
    </row>
    <row r="16" spans="1:5" x14ac:dyDescent="0.25">
      <c r="A16" s="300" t="s">
        <v>5</v>
      </c>
      <c r="B16" s="313" t="s">
        <v>6</v>
      </c>
      <c r="C16" s="300" t="s">
        <v>17</v>
      </c>
      <c r="D16" s="110" t="s">
        <v>339</v>
      </c>
      <c r="E16" s="110" t="s">
        <v>340</v>
      </c>
    </row>
    <row r="17" spans="1:5" x14ac:dyDescent="0.25">
      <c r="A17" s="300"/>
      <c r="B17" s="313"/>
      <c r="C17" s="300"/>
      <c r="D17" s="204" t="s">
        <v>1</v>
      </c>
      <c r="E17" s="204" t="s">
        <v>1</v>
      </c>
    </row>
    <row r="18" spans="1:5" x14ac:dyDescent="0.25">
      <c r="A18" s="88"/>
      <c r="B18" s="10"/>
      <c r="C18" s="160"/>
      <c r="D18" s="14"/>
      <c r="E18" s="14"/>
    </row>
    <row r="19" spans="1:5" x14ac:dyDescent="0.25">
      <c r="A19" s="88"/>
      <c r="B19" s="10"/>
      <c r="C19" s="160"/>
      <c r="D19" s="14"/>
      <c r="E19" s="14"/>
    </row>
    <row r="20" spans="1:5" x14ac:dyDescent="0.25">
      <c r="A20" s="88"/>
      <c r="B20" s="181"/>
      <c r="C20" s="160"/>
      <c r="D20" s="14"/>
      <c r="E20" s="14"/>
    </row>
    <row r="21" spans="1:5" x14ac:dyDescent="0.25">
      <c r="A21" s="88"/>
      <c r="B21" s="181"/>
      <c r="C21" s="160"/>
      <c r="D21" s="14"/>
      <c r="E21" s="14"/>
    </row>
    <row r="22" spans="1:5" ht="15.75" thickBot="1" x14ac:dyDescent="0.3">
      <c r="A22" s="80"/>
      <c r="B22" s="104"/>
      <c r="C22" s="92" t="s">
        <v>7</v>
      </c>
      <c r="D22" s="266">
        <v>0</v>
      </c>
      <c r="E22" s="266">
        <v>0</v>
      </c>
    </row>
    <row r="23" spans="1:5" ht="15.75" thickTop="1" x14ac:dyDescent="0.25"/>
    <row r="25" spans="1:5" x14ac:dyDescent="0.25">
      <c r="B25" s="51" t="s">
        <v>274</v>
      </c>
    </row>
  </sheetData>
  <mergeCells count="11">
    <mergeCell ref="A1:E1"/>
    <mergeCell ref="A2:E2"/>
    <mergeCell ref="A3:E3"/>
    <mergeCell ref="A16:A17"/>
    <mergeCell ref="B16:B17"/>
    <mergeCell ref="C16:C17"/>
    <mergeCell ref="A4:E4"/>
    <mergeCell ref="A5:A6"/>
    <mergeCell ref="B5:B6"/>
    <mergeCell ref="C5:C6"/>
    <mergeCell ref="A15:E15"/>
  </mergeCells>
  <pageMargins left="0.7" right="0.7" top="0.75" bottom="0.75" header="0.3" footer="0.3"/>
  <pageSetup paperSize="9" scale="8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2:E36"/>
  <sheetViews>
    <sheetView view="pageBreakPreview" zoomScale="90" zoomScaleSheetLayoutView="90" workbookViewId="0">
      <selection activeCell="D6" sqref="D6:E6"/>
    </sheetView>
  </sheetViews>
  <sheetFormatPr defaultColWidth="9.140625" defaultRowHeight="15" x14ac:dyDescent="0.2"/>
  <cols>
    <col min="1" max="1" width="6.7109375" style="31" customWidth="1"/>
    <col min="2" max="2" width="33.7109375" style="28" customWidth="1"/>
    <col min="3" max="3" width="14.85546875" style="28" customWidth="1"/>
    <col min="4" max="6" width="32.85546875" style="28" customWidth="1"/>
    <col min="7" max="7" width="17.5703125" style="28" bestFit="1" customWidth="1"/>
    <col min="8" max="8" width="18.42578125" style="28" bestFit="1" customWidth="1"/>
    <col min="9" max="9" width="14.28515625" style="28" bestFit="1" customWidth="1"/>
    <col min="10" max="10" width="12.28515625" style="28" bestFit="1" customWidth="1"/>
    <col min="11" max="11" width="10.5703125" style="28" bestFit="1" customWidth="1"/>
    <col min="12" max="16384" width="9.140625" style="28"/>
  </cols>
  <sheetData>
    <row r="2" spans="1:5" x14ac:dyDescent="0.25">
      <c r="A2" s="301" t="s">
        <v>331</v>
      </c>
      <c r="B2" s="301"/>
      <c r="C2" s="301"/>
      <c r="D2" s="301"/>
      <c r="E2" s="301"/>
    </row>
    <row r="3" spans="1:5" x14ac:dyDescent="0.2">
      <c r="A3" s="303" t="s">
        <v>332</v>
      </c>
      <c r="B3" s="303"/>
      <c r="C3" s="303"/>
      <c r="D3" s="303"/>
      <c r="E3" s="303"/>
    </row>
    <row r="5" spans="1:5" x14ac:dyDescent="0.2">
      <c r="A5" s="330" t="s">
        <v>144</v>
      </c>
      <c r="B5" s="330"/>
      <c r="C5" s="330"/>
      <c r="D5" s="330"/>
    </row>
    <row r="6" spans="1:5" x14ac:dyDescent="0.2">
      <c r="A6" s="300" t="s">
        <v>15</v>
      </c>
      <c r="B6" s="313" t="s">
        <v>6</v>
      </c>
      <c r="C6" s="300" t="s">
        <v>17</v>
      </c>
      <c r="D6" s="110" t="s">
        <v>339</v>
      </c>
      <c r="E6" s="110" t="s">
        <v>340</v>
      </c>
    </row>
    <row r="7" spans="1:5" x14ac:dyDescent="0.2">
      <c r="A7" s="300"/>
      <c r="B7" s="313"/>
      <c r="C7" s="300"/>
      <c r="D7" s="197" t="s">
        <v>1</v>
      </c>
      <c r="E7" s="197" t="s">
        <v>1</v>
      </c>
    </row>
    <row r="8" spans="1:5" x14ac:dyDescent="0.2">
      <c r="A8" s="11">
        <v>1</v>
      </c>
      <c r="B8" s="10" t="s">
        <v>190</v>
      </c>
      <c r="C8" s="23"/>
      <c r="D8" s="14">
        <f>'[1]19-24 P&amp;L'!$T$41</f>
        <v>7785753</v>
      </c>
      <c r="E8" s="14">
        <f>'[1]19-24 P&amp;L'!$Z$41</f>
        <v>7900693</v>
      </c>
    </row>
    <row r="9" spans="1:5" x14ac:dyDescent="0.2">
      <c r="A9" s="11">
        <v>2</v>
      </c>
      <c r="B9" s="10" t="s">
        <v>191</v>
      </c>
      <c r="C9" s="23"/>
      <c r="D9" s="10">
        <v>0</v>
      </c>
      <c r="E9" s="10">
        <v>0</v>
      </c>
    </row>
    <row r="10" spans="1:5" x14ac:dyDescent="0.2">
      <c r="A10" s="11">
        <v>3</v>
      </c>
      <c r="B10" s="10" t="s">
        <v>192</v>
      </c>
      <c r="C10" s="23"/>
      <c r="D10" s="10">
        <v>0</v>
      </c>
      <c r="E10" s="10">
        <v>0</v>
      </c>
    </row>
    <row r="11" spans="1:5" x14ac:dyDescent="0.2">
      <c r="A11" s="11">
        <v>4</v>
      </c>
      <c r="B11" s="10" t="s">
        <v>193</v>
      </c>
      <c r="C11" s="23"/>
      <c r="D11" s="10">
        <v>0</v>
      </c>
      <c r="E11" s="10">
        <v>0</v>
      </c>
    </row>
    <row r="12" spans="1:5" x14ac:dyDescent="0.2">
      <c r="A12" s="11">
        <v>5</v>
      </c>
      <c r="B12" s="10" t="s">
        <v>194</v>
      </c>
      <c r="C12" s="23"/>
      <c r="D12" s="10">
        <v>0</v>
      </c>
      <c r="E12" s="10">
        <v>0</v>
      </c>
    </row>
    <row r="13" spans="1:5" x14ac:dyDescent="0.2">
      <c r="A13" s="11"/>
      <c r="B13" s="10"/>
      <c r="C13" s="23"/>
      <c r="D13" s="14"/>
      <c r="E13" s="14"/>
    </row>
    <row r="14" spans="1:5" x14ac:dyDescent="0.2">
      <c r="A14" s="11"/>
      <c r="B14" s="10"/>
      <c r="C14" s="23"/>
      <c r="D14" s="14"/>
      <c r="E14" s="14"/>
    </row>
    <row r="15" spans="1:5" x14ac:dyDescent="0.2">
      <c r="A15" s="11"/>
      <c r="B15" s="25" t="s">
        <v>195</v>
      </c>
      <c r="C15" s="23"/>
      <c r="D15" s="18">
        <f>SUM(D8:D12)</f>
        <v>7785753</v>
      </c>
      <c r="E15" s="18">
        <f>SUM(E8:E12)</f>
        <v>7900693</v>
      </c>
    </row>
    <row r="16" spans="1:5" x14ac:dyDescent="0.2">
      <c r="A16" s="11">
        <v>6</v>
      </c>
      <c r="B16" s="10" t="s">
        <v>196</v>
      </c>
      <c r="C16" s="10"/>
      <c r="D16" s="10">
        <v>0</v>
      </c>
      <c r="E16" s="10">
        <v>0</v>
      </c>
    </row>
    <row r="17" spans="1:5" x14ac:dyDescent="0.2">
      <c r="A17" s="11">
        <v>7</v>
      </c>
      <c r="B17" s="10" t="s">
        <v>197</v>
      </c>
      <c r="C17" s="10"/>
      <c r="D17" s="10">
        <v>0</v>
      </c>
      <c r="E17" s="10">
        <v>0</v>
      </c>
    </row>
    <row r="18" spans="1:5" x14ac:dyDescent="0.2">
      <c r="A18" s="11">
        <v>8</v>
      </c>
      <c r="B18" s="10" t="s">
        <v>198</v>
      </c>
      <c r="C18" s="10"/>
      <c r="D18" s="10">
        <v>0</v>
      </c>
      <c r="E18" s="10">
        <v>0</v>
      </c>
    </row>
    <row r="19" spans="1:5" x14ac:dyDescent="0.2">
      <c r="A19" s="11"/>
      <c r="B19" s="10"/>
      <c r="C19" s="10"/>
      <c r="D19" s="10"/>
      <c r="E19" s="10"/>
    </row>
    <row r="20" spans="1:5" x14ac:dyDescent="0.2">
      <c r="A20" s="11"/>
      <c r="B20" s="10"/>
      <c r="C20" s="10"/>
      <c r="D20" s="10"/>
      <c r="E20" s="10"/>
    </row>
    <row r="21" spans="1:5" x14ac:dyDescent="0.2">
      <c r="A21" s="11"/>
      <c r="B21" s="25" t="s">
        <v>199</v>
      </c>
      <c r="C21" s="10"/>
      <c r="D21" s="9">
        <f>SUM(D16:D18)</f>
        <v>0</v>
      </c>
      <c r="E21" s="9">
        <f>SUM(E16:E18)</f>
        <v>0</v>
      </c>
    </row>
    <row r="22" spans="1:5" ht="30" x14ac:dyDescent="0.2">
      <c r="A22" s="11">
        <v>9</v>
      </c>
      <c r="B22" s="56" t="s">
        <v>381</v>
      </c>
      <c r="C22" s="10"/>
      <c r="D22" s="10">
        <f>'[1]19-24 P&amp;L'!$T$42</f>
        <v>261744</v>
      </c>
      <c r="E22" s="10">
        <f>'[1]19-24 P&amp;L'!$Z$42</f>
        <v>272271</v>
      </c>
    </row>
    <row r="23" spans="1:5" x14ac:dyDescent="0.2">
      <c r="A23" s="11" t="s">
        <v>2</v>
      </c>
      <c r="B23" s="10" t="s">
        <v>201</v>
      </c>
      <c r="C23" s="10"/>
      <c r="D23" s="10">
        <v>0</v>
      </c>
      <c r="E23" s="10">
        <v>0</v>
      </c>
    </row>
    <row r="24" spans="1:5" x14ac:dyDescent="0.2">
      <c r="A24" s="11" t="s">
        <v>0</v>
      </c>
      <c r="B24" s="10" t="s">
        <v>200</v>
      </c>
      <c r="C24" s="10"/>
      <c r="D24" s="10">
        <v>0</v>
      </c>
      <c r="E24" s="10">
        <v>0</v>
      </c>
    </row>
    <row r="25" spans="1:5" x14ac:dyDescent="0.2">
      <c r="A25" s="11"/>
      <c r="B25" s="10"/>
      <c r="C25" s="10"/>
      <c r="D25" s="10"/>
      <c r="E25" s="10"/>
    </row>
    <row r="26" spans="1:5" x14ac:dyDescent="0.2">
      <c r="A26" s="11"/>
      <c r="B26" s="10"/>
      <c r="C26" s="10"/>
      <c r="D26" s="10"/>
      <c r="E26" s="10"/>
    </row>
    <row r="27" spans="1:5" x14ac:dyDescent="0.2">
      <c r="A27" s="11"/>
      <c r="B27" s="25" t="s">
        <v>202</v>
      </c>
      <c r="C27" s="10"/>
      <c r="D27" s="9">
        <f>SUM(D22:D24)</f>
        <v>261744</v>
      </c>
      <c r="E27" s="9">
        <f>SUM(E22:E24)</f>
        <v>272271</v>
      </c>
    </row>
    <row r="28" spans="1:5" x14ac:dyDescent="0.2">
      <c r="A28" s="11">
        <v>10</v>
      </c>
      <c r="B28" s="10" t="s">
        <v>203</v>
      </c>
      <c r="C28" s="10"/>
      <c r="D28" s="10">
        <v>0</v>
      </c>
      <c r="E28" s="10">
        <v>0</v>
      </c>
    </row>
    <row r="29" spans="1:5" x14ac:dyDescent="0.2">
      <c r="A29" s="11"/>
      <c r="B29" s="10"/>
      <c r="C29" s="10"/>
      <c r="D29" s="10"/>
      <c r="E29" s="10"/>
    </row>
    <row r="30" spans="1:5" x14ac:dyDescent="0.2">
      <c r="A30" s="11"/>
      <c r="B30" s="10"/>
      <c r="C30" s="10"/>
      <c r="D30" s="10"/>
      <c r="E30" s="10"/>
    </row>
    <row r="31" spans="1:5" x14ac:dyDescent="0.2">
      <c r="A31" s="11"/>
      <c r="B31" s="25" t="s">
        <v>204</v>
      </c>
      <c r="C31" s="10"/>
      <c r="D31" s="10">
        <f>D28</f>
        <v>0</v>
      </c>
      <c r="E31" s="10">
        <f>E28</f>
        <v>0</v>
      </c>
    </row>
    <row r="32" spans="1:5" ht="15.75" thickBot="1" x14ac:dyDescent="0.25">
      <c r="A32" s="11"/>
      <c r="B32" s="10" t="s">
        <v>205</v>
      </c>
      <c r="C32" s="10"/>
      <c r="D32" s="260">
        <f>D31+D27+D21+D15</f>
        <v>8047497</v>
      </c>
      <c r="E32" s="260">
        <f>E31+E27+E21+E15</f>
        <v>8172964</v>
      </c>
    </row>
    <row r="33" spans="1:5" ht="15.75" thickTop="1" x14ac:dyDescent="0.2">
      <c r="A33" s="11"/>
      <c r="B33" s="25"/>
      <c r="C33" s="10"/>
      <c r="D33" s="269"/>
      <c r="E33" s="269"/>
    </row>
    <row r="36" spans="1:5" x14ac:dyDescent="0.2">
      <c r="B36" s="51" t="s">
        <v>274</v>
      </c>
    </row>
  </sheetData>
  <mergeCells count="6">
    <mergeCell ref="A5:D5"/>
    <mergeCell ref="A6:A7"/>
    <mergeCell ref="B6:B7"/>
    <mergeCell ref="C6:C7"/>
    <mergeCell ref="A2:E2"/>
    <mergeCell ref="A3:E3"/>
  </mergeCells>
  <phoneticPr fontId="0" type="noConversion"/>
  <printOptions horizontalCentered="1"/>
  <pageMargins left="0.78740157480314998" right="0.39370078740157499" top="0.196850393700787" bottom="0.196850393700787" header="0.31496062992126" footer="0.31496062992126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2:G36"/>
  <sheetViews>
    <sheetView view="pageBreakPreview" zoomScale="80" zoomScaleSheetLayoutView="80" workbookViewId="0">
      <selection activeCell="F27" sqref="F27"/>
    </sheetView>
  </sheetViews>
  <sheetFormatPr defaultColWidth="9.140625" defaultRowHeight="15" x14ac:dyDescent="0.2"/>
  <cols>
    <col min="1" max="1" width="7.140625" style="79" customWidth="1"/>
    <col min="2" max="2" width="31.42578125" style="73" customWidth="1"/>
    <col min="3" max="3" width="12.85546875" style="188" customWidth="1"/>
    <col min="4" max="4" width="26.140625" style="188" customWidth="1"/>
    <col min="5" max="5" width="26.140625" style="73" customWidth="1"/>
    <col min="6" max="6" width="19.7109375" style="73" bestFit="1" customWidth="1"/>
    <col min="7" max="7" width="17.5703125" style="73" bestFit="1" customWidth="1"/>
    <col min="8" max="8" width="11.140625" style="73" bestFit="1" customWidth="1"/>
    <col min="9" max="9" width="14.28515625" style="73" bestFit="1" customWidth="1"/>
    <col min="10" max="16384" width="9.140625" style="73"/>
  </cols>
  <sheetData>
    <row r="2" spans="1:7" x14ac:dyDescent="0.25">
      <c r="A2" s="301" t="s">
        <v>331</v>
      </c>
      <c r="B2" s="301"/>
      <c r="C2" s="301"/>
      <c r="D2" s="301"/>
      <c r="E2" s="301"/>
    </row>
    <row r="3" spans="1:7" x14ac:dyDescent="0.2">
      <c r="A3" s="303" t="s">
        <v>332</v>
      </c>
      <c r="B3" s="303"/>
      <c r="C3" s="303"/>
      <c r="D3" s="303"/>
      <c r="E3" s="303"/>
    </row>
    <row r="4" spans="1:7" x14ac:dyDescent="0.2">
      <c r="C4" s="1"/>
    </row>
    <row r="5" spans="1:7" x14ac:dyDescent="0.2">
      <c r="C5" s="1"/>
    </row>
    <row r="6" spans="1:7" x14ac:dyDescent="0.2">
      <c r="A6" s="317" t="s">
        <v>145</v>
      </c>
      <c r="B6" s="317"/>
      <c r="C6" s="317"/>
      <c r="D6" s="317"/>
    </row>
    <row r="7" spans="1:7" x14ac:dyDescent="0.2">
      <c r="A7" s="300" t="s">
        <v>15</v>
      </c>
      <c r="B7" s="313" t="s">
        <v>6</v>
      </c>
      <c r="C7" s="331" t="s">
        <v>17</v>
      </c>
      <c r="D7" s="110" t="s">
        <v>339</v>
      </c>
      <c r="E7" s="110" t="s">
        <v>340</v>
      </c>
    </row>
    <row r="8" spans="1:7" x14ac:dyDescent="0.2">
      <c r="A8" s="300"/>
      <c r="B8" s="313"/>
      <c r="C8" s="331"/>
      <c r="D8" s="197" t="s">
        <v>1</v>
      </c>
      <c r="E8" s="197" t="s">
        <v>1</v>
      </c>
    </row>
    <row r="9" spans="1:7" x14ac:dyDescent="0.2">
      <c r="A9" s="88">
        <v>1</v>
      </c>
      <c r="B9" s="84" t="s">
        <v>206</v>
      </c>
      <c r="C9" s="189"/>
      <c r="D9" s="187"/>
      <c r="E9" s="187"/>
    </row>
    <row r="10" spans="1:7" x14ac:dyDescent="0.2">
      <c r="A10" s="88"/>
      <c r="B10" s="84" t="s">
        <v>382</v>
      </c>
      <c r="C10" s="160"/>
      <c r="D10" s="190">
        <f>'[1]19-24 P&amp;L'!$T$50</f>
        <v>375158122</v>
      </c>
      <c r="E10" s="14">
        <f>'[1]19-24 P&amp;L'!$Z$50</f>
        <v>405385821</v>
      </c>
    </row>
    <row r="11" spans="1:7" x14ac:dyDescent="0.2">
      <c r="A11" s="88"/>
      <c r="B11" s="84" t="s">
        <v>383</v>
      </c>
      <c r="C11" s="160"/>
      <c r="D11" s="14">
        <f>'[1]19-24 P&amp;L'!$T$51</f>
        <v>7365951</v>
      </c>
      <c r="E11" s="14">
        <f>'[1]19-24 P&amp;L'!$Z$51</f>
        <v>95424715</v>
      </c>
    </row>
    <row r="12" spans="1:7" x14ac:dyDescent="0.2">
      <c r="A12" s="88"/>
      <c r="B12" s="84" t="s">
        <v>384</v>
      </c>
      <c r="C12" s="160"/>
      <c r="D12" s="191">
        <f>'[1]19-24 P&amp;L'!$T$52</f>
        <v>4572</v>
      </c>
      <c r="E12" s="14">
        <f>'[1]19-24 P&amp;L'!$Z$52</f>
        <v>372787</v>
      </c>
    </row>
    <row r="13" spans="1:7" x14ac:dyDescent="0.2">
      <c r="A13" s="88">
        <v>2</v>
      </c>
      <c r="B13" s="84" t="s">
        <v>207</v>
      </c>
      <c r="C13" s="160"/>
      <c r="D13" s="14">
        <f>'[1]19-24 P&amp;L'!$T$53</f>
        <v>2680161</v>
      </c>
      <c r="E13" s="14">
        <f>'[1]19-24 P&amp;L'!$Z$53</f>
        <v>3908535</v>
      </c>
      <c r="F13" s="186"/>
    </row>
    <row r="14" spans="1:7" x14ac:dyDescent="0.2">
      <c r="A14" s="88"/>
      <c r="B14" s="84"/>
      <c r="C14" s="160"/>
      <c r="D14" s="14"/>
      <c r="E14" s="14"/>
      <c r="F14" s="186"/>
    </row>
    <row r="15" spans="1:7" ht="15.75" thickBot="1" x14ac:dyDescent="0.25">
      <c r="A15" s="88"/>
      <c r="B15" s="90" t="s">
        <v>7</v>
      </c>
      <c r="C15" s="160"/>
      <c r="D15" s="247">
        <f>SUM(D10:D13)</f>
        <v>385208806</v>
      </c>
      <c r="E15" s="247">
        <f>SUM(E10:E13)</f>
        <v>505091858</v>
      </c>
      <c r="G15" s="15"/>
    </row>
    <row r="16" spans="1:7" ht="15.75" thickTop="1" x14ac:dyDescent="0.2">
      <c r="A16" s="88"/>
      <c r="B16" s="104"/>
      <c r="C16" s="187"/>
      <c r="D16" s="270"/>
      <c r="E16" s="270"/>
    </row>
    <row r="17" spans="1:5" x14ac:dyDescent="0.2">
      <c r="B17" s="174"/>
      <c r="C17" s="192"/>
      <c r="D17" s="19"/>
      <c r="E17" s="19"/>
    </row>
    <row r="18" spans="1:5" x14ac:dyDescent="0.2">
      <c r="B18" s="174"/>
      <c r="C18" s="192"/>
      <c r="D18" s="19"/>
      <c r="E18" s="19"/>
    </row>
    <row r="19" spans="1:5" x14ac:dyDescent="0.2">
      <c r="B19" s="174"/>
      <c r="C19" s="192"/>
      <c r="D19" s="19"/>
      <c r="E19" s="19"/>
    </row>
    <row r="20" spans="1:5" x14ac:dyDescent="0.2">
      <c r="A20" s="317" t="s">
        <v>146</v>
      </c>
      <c r="B20" s="317"/>
      <c r="C20" s="317"/>
      <c r="D20" s="317"/>
    </row>
    <row r="21" spans="1:5" x14ac:dyDescent="0.2">
      <c r="A21" s="300" t="s">
        <v>15</v>
      </c>
      <c r="B21" s="313" t="s">
        <v>6</v>
      </c>
      <c r="C21" s="300" t="s">
        <v>26</v>
      </c>
      <c r="D21" s="110" t="s">
        <v>339</v>
      </c>
      <c r="E21" s="110" t="s">
        <v>340</v>
      </c>
    </row>
    <row r="22" spans="1:5" x14ac:dyDescent="0.2">
      <c r="A22" s="300"/>
      <c r="B22" s="313"/>
      <c r="C22" s="300"/>
      <c r="D22" s="197" t="s">
        <v>1</v>
      </c>
      <c r="E22" s="197" t="s">
        <v>1</v>
      </c>
    </row>
    <row r="23" spans="1:5" x14ac:dyDescent="0.2">
      <c r="A23" s="88">
        <v>1</v>
      </c>
      <c r="B23" s="84" t="s">
        <v>385</v>
      </c>
      <c r="C23" s="160"/>
      <c r="D23" s="14">
        <f>'11'!I14</f>
        <v>293432832</v>
      </c>
      <c r="E23" s="14">
        <f>'11'!I15</f>
        <v>294131597.21861535</v>
      </c>
    </row>
    <row r="24" spans="1:5" x14ac:dyDescent="0.2">
      <c r="A24" s="88"/>
      <c r="B24" s="84"/>
      <c r="C24" s="160"/>
      <c r="D24" s="14"/>
      <c r="E24" s="14"/>
    </row>
    <row r="25" spans="1:5" ht="15.75" thickBot="1" x14ac:dyDescent="0.25">
      <c r="A25" s="88"/>
      <c r="B25" s="90" t="s">
        <v>7</v>
      </c>
      <c r="C25" s="160"/>
      <c r="D25" s="247">
        <f>SUM(D23)</f>
        <v>293432832</v>
      </c>
      <c r="E25" s="247">
        <f>SUM(E23)</f>
        <v>294131597.21861535</v>
      </c>
    </row>
    <row r="26" spans="1:5" ht="15.75" thickTop="1" x14ac:dyDescent="0.2">
      <c r="A26" s="88"/>
      <c r="B26" s="180"/>
      <c r="C26" s="88"/>
      <c r="D26" s="270"/>
      <c r="E26" s="270"/>
    </row>
    <row r="27" spans="1:5" x14ac:dyDescent="0.2">
      <c r="A27" s="88"/>
      <c r="B27" s="84"/>
      <c r="C27" s="195"/>
      <c r="D27" s="195"/>
      <c r="E27" s="84"/>
    </row>
    <row r="28" spans="1:5" x14ac:dyDescent="0.2">
      <c r="A28" s="88"/>
      <c r="B28" s="84"/>
      <c r="C28" s="195"/>
      <c r="D28" s="195"/>
      <c r="E28" s="84"/>
    </row>
    <row r="29" spans="1:5" x14ac:dyDescent="0.2">
      <c r="A29" s="88"/>
      <c r="B29" s="84"/>
      <c r="C29" s="195"/>
      <c r="D29" s="195"/>
      <c r="E29" s="84"/>
    </row>
    <row r="30" spans="1:5" x14ac:dyDescent="0.2">
      <c r="A30" s="88"/>
      <c r="B30" s="84"/>
      <c r="C30" s="195"/>
      <c r="D30" s="195"/>
      <c r="E30" s="84"/>
    </row>
    <row r="31" spans="1:5" x14ac:dyDescent="0.2">
      <c r="A31" s="88"/>
      <c r="B31" s="84" t="s">
        <v>162</v>
      </c>
      <c r="C31" s="195"/>
      <c r="D31" s="195"/>
      <c r="E31" s="84"/>
    </row>
    <row r="32" spans="1:5" x14ac:dyDescent="0.2">
      <c r="A32" s="88"/>
      <c r="B32" s="84" t="s">
        <v>162</v>
      </c>
      <c r="C32" s="195"/>
      <c r="D32" s="195"/>
      <c r="E32" s="84"/>
    </row>
    <row r="36" spans="2:2" x14ac:dyDescent="0.2">
      <c r="B36" s="51" t="s">
        <v>274</v>
      </c>
    </row>
  </sheetData>
  <mergeCells count="10">
    <mergeCell ref="A2:E2"/>
    <mergeCell ref="A3:E3"/>
    <mergeCell ref="A21:A22"/>
    <mergeCell ref="B21:B22"/>
    <mergeCell ref="C21:C22"/>
    <mergeCell ref="A6:D6"/>
    <mergeCell ref="A7:A8"/>
    <mergeCell ref="B7:B8"/>
    <mergeCell ref="C7:C8"/>
    <mergeCell ref="A20:D20"/>
  </mergeCells>
  <phoneticPr fontId="0" type="noConversion"/>
  <printOptions horizontalCentered="1"/>
  <pageMargins left="0.78740157480314965" right="0.39370078740157483" top="0.78740157480314965" bottom="0.19685039370078741" header="0.31496062992125984" footer="0.31496062992125984"/>
  <pageSetup paperSize="9" scale="9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view="pageBreakPreview" zoomScaleSheetLayoutView="100" workbookViewId="0">
      <selection activeCell="G24" sqref="G24"/>
    </sheetView>
  </sheetViews>
  <sheetFormatPr defaultColWidth="9.140625" defaultRowHeight="15" x14ac:dyDescent="0.2"/>
  <cols>
    <col min="1" max="1" width="6.7109375" style="31" customWidth="1"/>
    <col min="2" max="2" width="32.28515625" style="28" customWidth="1"/>
    <col min="3" max="3" width="10.42578125" style="28" bestFit="1" customWidth="1"/>
    <col min="4" max="4" width="24.42578125" style="28" customWidth="1"/>
    <col min="5" max="5" width="25.140625" style="28" customWidth="1"/>
    <col min="6" max="6" width="12.5703125" style="28" bestFit="1" customWidth="1"/>
    <col min="7" max="7" width="13.85546875" style="28" bestFit="1" customWidth="1"/>
    <col min="8" max="8" width="12.5703125" style="28" bestFit="1" customWidth="1"/>
    <col min="9" max="12" width="9.140625" style="28"/>
    <col min="13" max="13" width="10.5703125" style="28" bestFit="1" customWidth="1"/>
    <col min="14" max="16384" width="9.140625" style="28"/>
  </cols>
  <sheetData>
    <row r="2" spans="1:5" x14ac:dyDescent="0.25">
      <c r="A2" s="301" t="s">
        <v>331</v>
      </c>
      <c r="B2" s="301"/>
      <c r="C2" s="301"/>
      <c r="D2" s="301"/>
      <c r="E2" s="301"/>
    </row>
    <row r="3" spans="1:5" x14ac:dyDescent="0.2">
      <c r="A3" s="303" t="s">
        <v>332</v>
      </c>
      <c r="B3" s="303"/>
      <c r="C3" s="303"/>
      <c r="D3" s="303"/>
      <c r="E3" s="303"/>
    </row>
    <row r="5" spans="1:5" x14ac:dyDescent="0.2">
      <c r="A5" s="315" t="s">
        <v>147</v>
      </c>
      <c r="B5" s="315"/>
      <c r="C5" s="315"/>
      <c r="D5" s="315"/>
    </row>
    <row r="6" spans="1:5" x14ac:dyDescent="0.2">
      <c r="A6" s="300" t="s">
        <v>15</v>
      </c>
      <c r="B6" s="313" t="s">
        <v>6</v>
      </c>
      <c r="C6" s="300" t="s">
        <v>17</v>
      </c>
      <c r="D6" s="110" t="s">
        <v>339</v>
      </c>
      <c r="E6" s="110" t="s">
        <v>340</v>
      </c>
    </row>
    <row r="7" spans="1:5" x14ac:dyDescent="0.2">
      <c r="A7" s="300"/>
      <c r="B7" s="313"/>
      <c r="C7" s="300"/>
      <c r="D7" s="197" t="s">
        <v>1</v>
      </c>
      <c r="E7" s="197" t="s">
        <v>1</v>
      </c>
    </row>
    <row r="8" spans="1:5" x14ac:dyDescent="0.2">
      <c r="A8" s="11">
        <v>1</v>
      </c>
      <c r="B8" s="55" t="s">
        <v>171</v>
      </c>
      <c r="C8" s="193"/>
      <c r="D8" s="18">
        <f>'[1]19-24 P&amp;L'!$T$69</f>
        <v>7771172</v>
      </c>
      <c r="E8" s="18">
        <f>'[1]19-24 P&amp;L'!$Z$69</f>
        <v>11823566</v>
      </c>
    </row>
    <row r="9" spans="1:5" x14ac:dyDescent="0.2">
      <c r="A9" s="11">
        <v>2</v>
      </c>
      <c r="B9" s="55" t="s">
        <v>170</v>
      </c>
      <c r="C9" s="193"/>
      <c r="D9" s="18">
        <v>0</v>
      </c>
      <c r="E9" s="18">
        <v>0</v>
      </c>
    </row>
    <row r="10" spans="1:5" x14ac:dyDescent="0.2">
      <c r="A10" s="11">
        <v>3</v>
      </c>
      <c r="B10" s="55" t="s">
        <v>208</v>
      </c>
      <c r="C10" s="193"/>
      <c r="D10" s="18">
        <v>0</v>
      </c>
      <c r="E10" s="18">
        <v>0</v>
      </c>
    </row>
    <row r="11" spans="1:5" x14ac:dyDescent="0.2">
      <c r="A11" s="11">
        <v>4</v>
      </c>
      <c r="B11" s="55" t="s">
        <v>209</v>
      </c>
      <c r="C11" s="193"/>
      <c r="D11" s="18">
        <v>0</v>
      </c>
      <c r="E11" s="18">
        <v>0</v>
      </c>
    </row>
    <row r="12" spans="1:5" x14ac:dyDescent="0.2">
      <c r="A12" s="11">
        <v>5</v>
      </c>
      <c r="B12" s="55" t="s">
        <v>172</v>
      </c>
      <c r="C12" s="193"/>
      <c r="D12" s="18">
        <v>0</v>
      </c>
      <c r="E12" s="18">
        <v>0</v>
      </c>
    </row>
    <row r="13" spans="1:5" x14ac:dyDescent="0.2">
      <c r="A13" s="11">
        <v>6</v>
      </c>
      <c r="B13" s="55" t="s">
        <v>210</v>
      </c>
      <c r="C13" s="23"/>
      <c r="D13" s="18">
        <v>0</v>
      </c>
      <c r="E13" s="18">
        <v>0</v>
      </c>
    </row>
    <row r="14" spans="1:5" x14ac:dyDescent="0.2">
      <c r="A14" s="11">
        <v>7</v>
      </c>
      <c r="B14" s="55" t="s">
        <v>174</v>
      </c>
      <c r="C14" s="10"/>
      <c r="D14" s="18">
        <v>0</v>
      </c>
      <c r="E14" s="18">
        <v>0</v>
      </c>
    </row>
    <row r="15" spans="1:5" x14ac:dyDescent="0.2">
      <c r="A15" s="11"/>
      <c r="B15" s="10"/>
      <c r="C15" s="10"/>
      <c r="D15" s="10"/>
      <c r="E15" s="10"/>
    </row>
    <row r="16" spans="1:5" x14ac:dyDescent="0.2">
      <c r="A16" s="11"/>
      <c r="B16" s="10"/>
      <c r="C16" s="10"/>
      <c r="D16" s="10"/>
      <c r="E16" s="10"/>
    </row>
    <row r="17" spans="1:5" ht="15.75" thickBot="1" x14ac:dyDescent="0.25">
      <c r="A17" s="11"/>
      <c r="B17" s="25" t="s">
        <v>7</v>
      </c>
      <c r="C17" s="10"/>
      <c r="D17" s="260">
        <f>SUM(D8:D14)</f>
        <v>7771172</v>
      </c>
      <c r="E17" s="260">
        <f>SUM(E8:E14)</f>
        <v>11823566</v>
      </c>
    </row>
    <row r="18" spans="1:5" ht="15.75" thickTop="1" x14ac:dyDescent="0.2"/>
    <row r="19" spans="1:5" x14ac:dyDescent="0.2">
      <c r="B19" s="51" t="s">
        <v>274</v>
      </c>
    </row>
  </sheetData>
  <mergeCells count="6">
    <mergeCell ref="A5:D5"/>
    <mergeCell ref="A6:A7"/>
    <mergeCell ref="B6:B7"/>
    <mergeCell ref="C6:C7"/>
    <mergeCell ref="A2:E2"/>
    <mergeCell ref="A3:E3"/>
  </mergeCells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F44"/>
  <sheetViews>
    <sheetView view="pageBreakPreview" zoomScale="90" zoomScaleSheetLayoutView="90" workbookViewId="0">
      <selection activeCell="F27" sqref="F27"/>
    </sheetView>
  </sheetViews>
  <sheetFormatPr defaultColWidth="19.85546875" defaultRowHeight="15" x14ac:dyDescent="0.2"/>
  <cols>
    <col min="1" max="1" width="7.42578125" style="79" bestFit="1" customWidth="1"/>
    <col min="2" max="2" width="64.85546875" style="73" customWidth="1"/>
    <col min="3" max="3" width="23.42578125" style="79" bestFit="1" customWidth="1"/>
    <col min="4" max="4" width="22.42578125" style="73" customWidth="1"/>
    <col min="5" max="5" width="21.7109375" style="113" customWidth="1"/>
    <col min="6" max="6" width="19.85546875" style="73" customWidth="1"/>
    <col min="7" max="16384" width="19.85546875" style="73"/>
  </cols>
  <sheetData>
    <row r="2" spans="1:6" x14ac:dyDescent="0.25">
      <c r="A2" s="301" t="s">
        <v>331</v>
      </c>
      <c r="B2" s="301"/>
      <c r="C2" s="301"/>
      <c r="D2" s="301"/>
      <c r="E2" s="301"/>
    </row>
    <row r="3" spans="1:6" x14ac:dyDescent="0.2">
      <c r="A3" s="303" t="s">
        <v>332</v>
      </c>
      <c r="B3" s="303"/>
      <c r="C3" s="303"/>
      <c r="D3" s="303"/>
      <c r="E3" s="303"/>
    </row>
    <row r="5" spans="1:6" x14ac:dyDescent="0.2">
      <c r="A5" s="317" t="s">
        <v>229</v>
      </c>
      <c r="B5" s="317"/>
      <c r="C5" s="317"/>
      <c r="D5" s="317"/>
    </row>
    <row r="6" spans="1:6" ht="28.5" x14ac:dyDescent="0.2">
      <c r="A6" s="313" t="s">
        <v>5</v>
      </c>
      <c r="B6" s="313" t="s">
        <v>6</v>
      </c>
      <c r="C6" s="300" t="s">
        <v>17</v>
      </c>
      <c r="D6" s="110" t="s">
        <v>339</v>
      </c>
      <c r="E6" s="110" t="s">
        <v>340</v>
      </c>
    </row>
    <row r="7" spans="1:6" x14ac:dyDescent="0.2">
      <c r="A7" s="313"/>
      <c r="B7" s="313"/>
      <c r="C7" s="300"/>
      <c r="D7" s="197" t="s">
        <v>1</v>
      </c>
      <c r="E7" s="197" t="s">
        <v>1</v>
      </c>
    </row>
    <row r="8" spans="1:6" x14ac:dyDescent="0.2">
      <c r="A8" s="88">
        <v>1</v>
      </c>
      <c r="B8" s="84" t="s">
        <v>211</v>
      </c>
      <c r="C8" s="88"/>
      <c r="D8" s="14">
        <f>'[1]19-24 P&amp;L'!$T$67+'[1]19-24 P&amp;L'!$T$68</f>
        <v>572898</v>
      </c>
      <c r="E8" s="14">
        <f>'[1]19-24 P&amp;L'!$Z$67+'[1]19-24 P&amp;L'!$Z$68</f>
        <v>315816</v>
      </c>
      <c r="F8" s="113"/>
    </row>
    <row r="9" spans="1:6" x14ac:dyDescent="0.2">
      <c r="A9" s="88">
        <v>2</v>
      </c>
      <c r="B9" s="84" t="s">
        <v>212</v>
      </c>
      <c r="C9" s="170"/>
      <c r="D9" s="14">
        <f>'[1]19-24 P&amp;L'!$T$75</f>
        <v>318928</v>
      </c>
      <c r="E9" s="14">
        <f>'[1]19-24 P&amp;L'!$Z$75</f>
        <v>290034</v>
      </c>
    </row>
    <row r="10" spans="1:6" x14ac:dyDescent="0.2">
      <c r="A10" s="88">
        <v>3</v>
      </c>
      <c r="B10" s="180" t="s">
        <v>213</v>
      </c>
      <c r="C10" s="169"/>
      <c r="D10" s="14">
        <f>'[1]19-24 P&amp;L'!$T$77</f>
        <v>86580</v>
      </c>
      <c r="E10" s="14">
        <f>'[1]19-24 P&amp;L'!$Z$77</f>
        <v>51313</v>
      </c>
    </row>
    <row r="11" spans="1:6" x14ac:dyDescent="0.2">
      <c r="A11" s="88">
        <v>4</v>
      </c>
      <c r="B11" s="84" t="s">
        <v>214</v>
      </c>
      <c r="C11" s="160"/>
      <c r="D11" s="14">
        <f>'[1]19-24 P&amp;L'!$T$70</f>
        <v>1390959</v>
      </c>
      <c r="E11" s="14">
        <f>'[1]19-24 P&amp;L'!$Z$70</f>
        <v>1575769</v>
      </c>
    </row>
    <row r="12" spans="1:6" x14ac:dyDescent="0.2">
      <c r="A12" s="88">
        <v>5</v>
      </c>
      <c r="B12" s="180" t="s">
        <v>215</v>
      </c>
      <c r="C12" s="80"/>
      <c r="D12" s="14">
        <f>'[1]19-24 P&amp;L'!$T$76</f>
        <v>488766</v>
      </c>
      <c r="E12" s="14">
        <f>'[1]19-24 P&amp;L'!$Z$76</f>
        <v>452811</v>
      </c>
    </row>
    <row r="13" spans="1:6" x14ac:dyDescent="0.2">
      <c r="A13" s="167">
        <v>6</v>
      </c>
      <c r="B13" s="84" t="s">
        <v>216</v>
      </c>
      <c r="C13" s="88"/>
      <c r="D13" s="84">
        <v>0</v>
      </c>
      <c r="E13" s="84">
        <v>0</v>
      </c>
    </row>
    <row r="14" spans="1:6" x14ac:dyDescent="0.2">
      <c r="A14" s="86">
        <v>7</v>
      </c>
      <c r="B14" s="87" t="s">
        <v>217</v>
      </c>
      <c r="C14" s="81"/>
      <c r="D14" s="87">
        <f>'[1]19-24 P&amp;L'!$T$71</f>
        <v>2466408</v>
      </c>
      <c r="E14" s="87">
        <f>'[1]19-24 P&amp;L'!$Z$71</f>
        <v>2288581</v>
      </c>
    </row>
    <row r="15" spans="1:6" x14ac:dyDescent="0.2">
      <c r="A15" s="88">
        <v>8</v>
      </c>
      <c r="B15" s="84" t="s">
        <v>218</v>
      </c>
      <c r="C15" s="88"/>
      <c r="D15" s="84">
        <v>0</v>
      </c>
      <c r="E15" s="84">
        <v>0</v>
      </c>
    </row>
    <row r="16" spans="1:6" x14ac:dyDescent="0.2">
      <c r="A16" s="88">
        <v>9</v>
      </c>
      <c r="B16" s="84" t="s">
        <v>219</v>
      </c>
      <c r="C16" s="88"/>
      <c r="D16" s="84">
        <v>0</v>
      </c>
      <c r="E16" s="84">
        <v>0</v>
      </c>
    </row>
    <row r="17" spans="1:5" x14ac:dyDescent="0.2">
      <c r="A17" s="88">
        <v>10</v>
      </c>
      <c r="B17" s="84" t="s">
        <v>220</v>
      </c>
      <c r="C17" s="88"/>
      <c r="D17" s="84">
        <v>0</v>
      </c>
      <c r="E17" s="84">
        <v>0</v>
      </c>
    </row>
    <row r="18" spans="1:5" x14ac:dyDescent="0.2">
      <c r="A18" s="88">
        <v>11</v>
      </c>
      <c r="B18" s="84" t="s">
        <v>221</v>
      </c>
      <c r="C18" s="88"/>
      <c r="D18" s="84">
        <f>'[1]19-24 P&amp;L'!$T$73</f>
        <v>2547311</v>
      </c>
      <c r="E18" s="209">
        <f>'[1]19-24 P&amp;L'!$Z$73</f>
        <v>2345554</v>
      </c>
    </row>
    <row r="19" spans="1:5" x14ac:dyDescent="0.2">
      <c r="A19" s="88">
        <v>12</v>
      </c>
      <c r="B19" s="84" t="s">
        <v>222</v>
      </c>
      <c r="C19" s="88"/>
      <c r="D19" s="84">
        <f>'[1]19-24 P&amp;L'!$T$74</f>
        <v>99941</v>
      </c>
      <c r="E19" s="209">
        <f>'[1]19-24 P&amp;L'!$Z$74</f>
        <v>27770</v>
      </c>
    </row>
    <row r="20" spans="1:5" x14ac:dyDescent="0.2">
      <c r="A20" s="88">
        <v>13</v>
      </c>
      <c r="B20" s="84" t="s">
        <v>223</v>
      </c>
      <c r="C20" s="88"/>
      <c r="D20" s="84">
        <v>0</v>
      </c>
      <c r="E20" s="84">
        <v>0</v>
      </c>
    </row>
    <row r="21" spans="1:5" x14ac:dyDescent="0.2">
      <c r="A21" s="88">
        <v>14</v>
      </c>
      <c r="B21" s="84" t="s">
        <v>224</v>
      </c>
      <c r="C21" s="88"/>
      <c r="D21" s="84">
        <v>0</v>
      </c>
      <c r="E21" s="84">
        <v>0</v>
      </c>
    </row>
    <row r="22" spans="1:5" x14ac:dyDescent="0.2">
      <c r="A22" s="88">
        <v>15</v>
      </c>
      <c r="B22" s="84" t="s">
        <v>225</v>
      </c>
      <c r="C22" s="88"/>
      <c r="D22" s="84">
        <v>0</v>
      </c>
      <c r="E22" s="84">
        <v>0</v>
      </c>
    </row>
    <row r="23" spans="1:5" x14ac:dyDescent="0.2">
      <c r="A23" s="88">
        <v>16</v>
      </c>
      <c r="B23" s="84" t="s">
        <v>226</v>
      </c>
      <c r="C23" s="88"/>
      <c r="D23" s="84">
        <v>0</v>
      </c>
      <c r="E23" s="84">
        <v>0</v>
      </c>
    </row>
    <row r="24" spans="1:5" x14ac:dyDescent="0.2">
      <c r="A24" s="88">
        <v>17</v>
      </c>
      <c r="B24" s="84" t="s">
        <v>227</v>
      </c>
      <c r="C24" s="88"/>
      <c r="D24" s="84">
        <v>0</v>
      </c>
      <c r="E24" s="84">
        <v>0</v>
      </c>
    </row>
    <row r="25" spans="1:5" x14ac:dyDescent="0.2">
      <c r="A25" s="88">
        <v>18</v>
      </c>
      <c r="B25" s="84" t="s">
        <v>228</v>
      </c>
      <c r="C25" s="88"/>
      <c r="D25" s="84">
        <f>'[1]19-24 P&amp;L'!$T$80</f>
        <v>1186105</v>
      </c>
      <c r="E25" s="209">
        <f>'[1]19-24 P&amp;L'!$Z$80</f>
        <v>1395433</v>
      </c>
    </row>
    <row r="26" spans="1:5" x14ac:dyDescent="0.2">
      <c r="A26" s="88">
        <v>19</v>
      </c>
      <c r="B26" s="84" t="s">
        <v>386</v>
      </c>
      <c r="C26" s="88"/>
      <c r="D26" s="84">
        <f>'[1]19-24 P&amp;L'!$T$78</f>
        <v>1708983</v>
      </c>
      <c r="E26" s="209">
        <f>'[1]19-24 P&amp;L'!$Z$78</f>
        <v>1219098</v>
      </c>
    </row>
    <row r="27" spans="1:5" x14ac:dyDescent="0.2">
      <c r="A27" s="88"/>
      <c r="B27" s="84"/>
      <c r="C27" s="88"/>
      <c r="D27" s="84"/>
      <c r="E27" s="209"/>
    </row>
    <row r="28" spans="1:5" x14ac:dyDescent="0.2">
      <c r="A28" s="88"/>
      <c r="B28" s="84"/>
      <c r="C28" s="88"/>
      <c r="D28" s="84"/>
      <c r="E28" s="209"/>
    </row>
    <row r="29" spans="1:5" ht="15.75" thickBot="1" x14ac:dyDescent="0.25">
      <c r="A29" s="88"/>
      <c r="B29" s="104" t="s">
        <v>9</v>
      </c>
      <c r="C29" s="88"/>
      <c r="D29" s="255">
        <f>SUM(D8:D26)</f>
        <v>10866879</v>
      </c>
      <c r="E29" s="255">
        <f>SUM(E8:E26)</f>
        <v>9962179</v>
      </c>
    </row>
    <row r="30" spans="1:5" ht="15.75" thickTop="1" x14ac:dyDescent="0.2">
      <c r="A30" s="88"/>
      <c r="B30" s="104"/>
      <c r="C30" s="88"/>
      <c r="D30" s="267"/>
      <c r="E30" s="271"/>
    </row>
    <row r="32" spans="1:5" x14ac:dyDescent="0.2">
      <c r="E32" s="73"/>
    </row>
    <row r="34" spans="1:5" x14ac:dyDescent="0.2">
      <c r="A34" s="336" t="s">
        <v>236</v>
      </c>
      <c r="B34" s="336"/>
      <c r="C34" s="336"/>
      <c r="D34" s="336"/>
      <c r="E34" s="336"/>
    </row>
    <row r="35" spans="1:5" ht="28.5" x14ac:dyDescent="0.2">
      <c r="A35" s="337" t="s">
        <v>3</v>
      </c>
      <c r="B35" s="338" t="s">
        <v>6</v>
      </c>
      <c r="C35" s="339"/>
      <c r="D35" s="110" t="s">
        <v>339</v>
      </c>
      <c r="E35" s="110" t="s">
        <v>340</v>
      </c>
    </row>
    <row r="36" spans="1:5" x14ac:dyDescent="0.2">
      <c r="A36" s="337"/>
      <c r="B36" s="340"/>
      <c r="C36" s="341"/>
      <c r="D36" s="294" t="s">
        <v>1</v>
      </c>
      <c r="E36" s="296" t="s">
        <v>1</v>
      </c>
    </row>
    <row r="37" spans="1:5" x14ac:dyDescent="0.2">
      <c r="A37" s="88"/>
      <c r="B37" s="332" t="s">
        <v>230</v>
      </c>
      <c r="C37" s="333"/>
      <c r="D37" s="80"/>
      <c r="E37" s="33"/>
    </row>
    <row r="38" spans="1:5" x14ac:dyDescent="0.2">
      <c r="A38" s="88" t="s">
        <v>231</v>
      </c>
      <c r="B38" s="332" t="s">
        <v>232</v>
      </c>
      <c r="C38" s="333"/>
      <c r="D38" s="14">
        <v>56180</v>
      </c>
      <c r="E38" s="14">
        <v>50562</v>
      </c>
    </row>
    <row r="39" spans="1:5" x14ac:dyDescent="0.2">
      <c r="A39" s="88" t="s">
        <v>233</v>
      </c>
      <c r="B39" s="332" t="s">
        <v>234</v>
      </c>
      <c r="C39" s="333"/>
      <c r="D39" s="14">
        <v>314608</v>
      </c>
      <c r="E39" s="14">
        <v>280900</v>
      </c>
    </row>
    <row r="40" spans="1:5" x14ac:dyDescent="0.2">
      <c r="A40" s="88" t="s">
        <v>235</v>
      </c>
      <c r="B40" s="334" t="s">
        <v>417</v>
      </c>
      <c r="C40" s="335"/>
      <c r="D40" s="14">
        <v>117978</v>
      </c>
      <c r="E40" s="14">
        <v>121349</v>
      </c>
    </row>
    <row r="41" spans="1:5" x14ac:dyDescent="0.2">
      <c r="A41" s="88"/>
      <c r="B41" s="332"/>
      <c r="C41" s="333"/>
      <c r="D41" s="84"/>
      <c r="E41" s="209"/>
    </row>
    <row r="42" spans="1:5" x14ac:dyDescent="0.2">
      <c r="A42" s="88"/>
      <c r="B42" s="332"/>
      <c r="C42" s="333"/>
      <c r="D42" s="84"/>
      <c r="E42" s="209"/>
    </row>
    <row r="44" spans="1:5" x14ac:dyDescent="0.2">
      <c r="B44" s="51" t="s">
        <v>274</v>
      </c>
    </row>
  </sheetData>
  <mergeCells count="15">
    <mergeCell ref="B41:C41"/>
    <mergeCell ref="B42:C42"/>
    <mergeCell ref="A34:E34"/>
    <mergeCell ref="A35:A36"/>
    <mergeCell ref="B35:C36"/>
    <mergeCell ref="B37:C37"/>
    <mergeCell ref="A2:E2"/>
    <mergeCell ref="A3:E3"/>
    <mergeCell ref="B38:C38"/>
    <mergeCell ref="B39:C39"/>
    <mergeCell ref="B40:C40"/>
    <mergeCell ref="A5:D5"/>
    <mergeCell ref="A6:A7"/>
    <mergeCell ref="B6:B7"/>
    <mergeCell ref="C6:C7"/>
  </mergeCells>
  <phoneticPr fontId="0" type="noConversion"/>
  <printOptions horizontalCentered="1"/>
  <pageMargins left="0.78740157480314965" right="0.39370078740157483" top="0.78740157480314965" bottom="0.19685039370078741" header="0.31496062992125984" footer="0.31496062992125984"/>
  <pageSetup paperSize="9" scale="75" orientation="landscape" r:id="rId1"/>
  <colBreaks count="1" manualBreakCount="1">
    <brk id="3" max="51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2:G31"/>
  <sheetViews>
    <sheetView view="pageBreakPreview" zoomScale="90" zoomScaleSheetLayoutView="90" workbookViewId="0">
      <selection activeCell="K24" sqref="K24"/>
    </sheetView>
  </sheetViews>
  <sheetFormatPr defaultColWidth="9.140625" defaultRowHeight="15" x14ac:dyDescent="0.2"/>
  <cols>
    <col min="1" max="1" width="8.140625" style="79" customWidth="1"/>
    <col min="2" max="2" width="37.7109375" style="73" customWidth="1"/>
    <col min="3" max="3" width="11.5703125" style="73" customWidth="1"/>
    <col min="4" max="5" width="26.42578125" style="73" customWidth="1"/>
    <col min="6" max="6" width="15.5703125" style="73" bestFit="1" customWidth="1"/>
    <col min="7" max="7" width="12" style="73" bestFit="1" customWidth="1"/>
    <col min="8" max="16384" width="9.140625" style="73"/>
  </cols>
  <sheetData>
    <row r="2" spans="1:7" x14ac:dyDescent="0.25">
      <c r="A2" s="301" t="s">
        <v>331</v>
      </c>
      <c r="B2" s="301"/>
      <c r="C2" s="301"/>
      <c r="D2" s="301"/>
      <c r="E2" s="301"/>
    </row>
    <row r="3" spans="1:7" x14ac:dyDescent="0.2">
      <c r="A3" s="303" t="s">
        <v>332</v>
      </c>
      <c r="B3" s="303"/>
      <c r="C3" s="303"/>
      <c r="D3" s="303"/>
      <c r="E3" s="303"/>
    </row>
    <row r="5" spans="1:7" x14ac:dyDescent="0.2">
      <c r="A5" s="317" t="s">
        <v>132</v>
      </c>
      <c r="B5" s="317"/>
      <c r="C5" s="317"/>
      <c r="D5" s="317"/>
    </row>
    <row r="6" spans="1:7" x14ac:dyDescent="0.2">
      <c r="A6" s="300" t="s">
        <v>15</v>
      </c>
      <c r="B6" s="313" t="s">
        <v>6</v>
      </c>
      <c r="C6" s="300" t="s">
        <v>26</v>
      </c>
      <c r="D6" s="110" t="s">
        <v>339</v>
      </c>
      <c r="E6" s="110" t="s">
        <v>340</v>
      </c>
    </row>
    <row r="7" spans="1:7" x14ac:dyDescent="0.2">
      <c r="A7" s="300"/>
      <c r="B7" s="313"/>
      <c r="C7" s="300"/>
      <c r="D7" s="197" t="s">
        <v>1</v>
      </c>
      <c r="E7" s="197" t="s">
        <v>1</v>
      </c>
    </row>
    <row r="8" spans="1:7" x14ac:dyDescent="0.2">
      <c r="A8" s="88">
        <v>1</v>
      </c>
      <c r="B8" s="215" t="s">
        <v>237</v>
      </c>
      <c r="C8" s="160"/>
      <c r="D8" s="14">
        <v>0</v>
      </c>
      <c r="E8" s="14">
        <v>0</v>
      </c>
    </row>
    <row r="9" spans="1:7" x14ac:dyDescent="0.2">
      <c r="A9" s="88" t="s">
        <v>2</v>
      </c>
      <c r="B9" s="173" t="s">
        <v>184</v>
      </c>
      <c r="C9" s="194"/>
      <c r="D9" s="14">
        <v>0</v>
      </c>
      <c r="E9" s="14">
        <v>0</v>
      </c>
    </row>
    <row r="10" spans="1:7" x14ac:dyDescent="0.2">
      <c r="A10" s="88" t="s">
        <v>0</v>
      </c>
      <c r="B10" s="215" t="s">
        <v>238</v>
      </c>
      <c r="C10" s="160"/>
      <c r="D10" s="14">
        <v>0</v>
      </c>
      <c r="E10" s="14">
        <v>0</v>
      </c>
    </row>
    <row r="11" spans="1:7" x14ac:dyDescent="0.2">
      <c r="A11" s="88" t="s">
        <v>161</v>
      </c>
      <c r="B11" s="180" t="s">
        <v>239</v>
      </c>
      <c r="C11" s="84"/>
      <c r="D11" s="14">
        <v>0</v>
      </c>
      <c r="E11" s="14">
        <v>0</v>
      </c>
      <c r="F11" s="15"/>
      <c r="G11" s="63"/>
    </row>
    <row r="12" spans="1:7" x14ac:dyDescent="0.2">
      <c r="A12" s="88" t="s">
        <v>160</v>
      </c>
      <c r="B12" s="180" t="s">
        <v>240</v>
      </c>
      <c r="C12" s="84"/>
      <c r="D12" s="14">
        <v>0</v>
      </c>
      <c r="E12" s="14">
        <v>0</v>
      </c>
      <c r="F12" s="15"/>
      <c r="G12" s="63"/>
    </row>
    <row r="13" spans="1:7" x14ac:dyDescent="0.2">
      <c r="A13" s="88" t="s">
        <v>163</v>
      </c>
      <c r="B13" s="180" t="s">
        <v>241</v>
      </c>
      <c r="C13" s="84"/>
      <c r="D13" s="14">
        <v>0</v>
      </c>
      <c r="E13" s="14">
        <v>0</v>
      </c>
      <c r="F13" s="15"/>
      <c r="G13" s="63"/>
    </row>
    <row r="14" spans="1:7" x14ac:dyDescent="0.2">
      <c r="A14" s="88"/>
      <c r="B14" s="180"/>
      <c r="C14" s="84"/>
      <c r="D14" s="14"/>
      <c r="E14" s="14"/>
      <c r="F14" s="15"/>
      <c r="G14" s="63"/>
    </row>
    <row r="15" spans="1:7" x14ac:dyDescent="0.2">
      <c r="A15" s="88"/>
      <c r="B15" s="180"/>
      <c r="C15" s="84"/>
      <c r="D15" s="14"/>
      <c r="E15" s="14"/>
      <c r="F15" s="15"/>
      <c r="G15" s="63"/>
    </row>
    <row r="16" spans="1:7" x14ac:dyDescent="0.2">
      <c r="A16" s="88"/>
      <c r="B16" s="104" t="s">
        <v>7</v>
      </c>
      <c r="C16" s="84"/>
      <c r="D16" s="14">
        <f>SUM(D8:D13)</f>
        <v>0</v>
      </c>
      <c r="E16" s="14">
        <f>SUM(E8:E13)</f>
        <v>0</v>
      </c>
      <c r="F16" s="15"/>
      <c r="G16" s="63"/>
    </row>
    <row r="17" spans="1:5" x14ac:dyDescent="0.2">
      <c r="A17" s="167">
        <v>2</v>
      </c>
      <c r="B17" s="214" t="s">
        <v>242</v>
      </c>
      <c r="C17" s="214"/>
      <c r="D17" s="166">
        <f>'[1]19-24 P&amp;L'!$T$72</f>
        <v>94968</v>
      </c>
      <c r="E17" s="214">
        <f>'[1]19-24 P&amp;L'!$Z$72</f>
        <v>29056471</v>
      </c>
    </row>
    <row r="18" spans="1:5" x14ac:dyDescent="0.2">
      <c r="A18" s="167">
        <v>3</v>
      </c>
      <c r="B18" s="210" t="s">
        <v>387</v>
      </c>
      <c r="C18" s="166"/>
      <c r="D18" s="14">
        <f>'[1]19-24 P&amp;L'!$T$79</f>
        <v>5888341</v>
      </c>
      <c r="E18" s="14">
        <f>'[1]19-24 P&amp;L'!$Z$79</f>
        <v>0</v>
      </c>
    </row>
    <row r="19" spans="1:5" x14ac:dyDescent="0.2">
      <c r="A19" s="210"/>
      <c r="B19" s="210"/>
      <c r="C19" s="166"/>
      <c r="D19" s="14"/>
      <c r="E19" s="14"/>
    </row>
    <row r="20" spans="1:5" x14ac:dyDescent="0.2">
      <c r="A20" s="210"/>
      <c r="B20" s="210"/>
      <c r="C20" s="166"/>
      <c r="D20" s="14"/>
      <c r="E20" s="14"/>
    </row>
    <row r="21" spans="1:5" ht="15.75" thickBot="1" x14ac:dyDescent="0.25">
      <c r="A21" s="210"/>
      <c r="B21" s="168" t="s">
        <v>7</v>
      </c>
      <c r="C21" s="166"/>
      <c r="D21" s="255">
        <f>D16+D17+D18</f>
        <v>5983309</v>
      </c>
      <c r="E21" s="247">
        <f>E16+E17+E18</f>
        <v>29056471</v>
      </c>
    </row>
    <row r="22" spans="1:5" ht="15.75" thickTop="1" x14ac:dyDescent="0.2"/>
    <row r="23" spans="1:5" x14ac:dyDescent="0.2">
      <c r="A23" s="317" t="s">
        <v>133</v>
      </c>
      <c r="B23" s="317"/>
      <c r="C23" s="317"/>
      <c r="D23" s="317"/>
    </row>
    <row r="24" spans="1:5" x14ac:dyDescent="0.2">
      <c r="A24" s="300" t="s">
        <v>15</v>
      </c>
      <c r="B24" s="313" t="s">
        <v>6</v>
      </c>
      <c r="C24" s="331" t="s">
        <v>17</v>
      </c>
      <c r="D24" s="110" t="s">
        <v>339</v>
      </c>
      <c r="E24" s="110" t="s">
        <v>340</v>
      </c>
    </row>
    <row r="25" spans="1:5" x14ac:dyDescent="0.2">
      <c r="A25" s="300"/>
      <c r="B25" s="313"/>
      <c r="C25" s="331"/>
      <c r="D25" s="197" t="s">
        <v>1</v>
      </c>
      <c r="E25" s="197" t="s">
        <v>1</v>
      </c>
    </row>
    <row r="26" spans="1:5" x14ac:dyDescent="0.2">
      <c r="A26" s="88"/>
      <c r="B26" s="291" t="s">
        <v>102</v>
      </c>
      <c r="C26" s="195"/>
      <c r="D26" s="14">
        <v>65896538</v>
      </c>
      <c r="E26" s="14">
        <v>69111338.891202152</v>
      </c>
    </row>
    <row r="27" spans="1:5" x14ac:dyDescent="0.2">
      <c r="A27" s="88"/>
      <c r="B27" s="291" t="s">
        <v>65</v>
      </c>
      <c r="C27" s="195"/>
      <c r="D27" s="14">
        <v>100585464</v>
      </c>
      <c r="E27" s="14">
        <v>87354201.371922165</v>
      </c>
    </row>
    <row r="28" spans="1:5" x14ac:dyDescent="0.2">
      <c r="A28" s="88"/>
      <c r="B28" s="104"/>
      <c r="C28" s="195"/>
      <c r="D28" s="18"/>
      <c r="E28" s="18"/>
    </row>
    <row r="29" spans="1:5" ht="25.5" x14ac:dyDescent="0.2">
      <c r="B29" s="299"/>
    </row>
    <row r="31" spans="1:5" x14ac:dyDescent="0.2">
      <c r="B31" s="51" t="s">
        <v>274</v>
      </c>
    </row>
  </sheetData>
  <mergeCells count="10">
    <mergeCell ref="A2:E2"/>
    <mergeCell ref="A3:E3"/>
    <mergeCell ref="A24:A25"/>
    <mergeCell ref="B24:B25"/>
    <mergeCell ref="C24:C25"/>
    <mergeCell ref="A5:D5"/>
    <mergeCell ref="A6:A7"/>
    <mergeCell ref="B6:B7"/>
    <mergeCell ref="C6:C7"/>
    <mergeCell ref="A23:D23"/>
  </mergeCells>
  <phoneticPr fontId="0" type="noConversion"/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"/>
  <sheetViews>
    <sheetView view="pageBreakPreview" zoomScale="80" zoomScaleSheetLayoutView="80" workbookViewId="0">
      <selection activeCell="M26" sqref="M26"/>
    </sheetView>
  </sheetViews>
  <sheetFormatPr defaultColWidth="9.140625" defaultRowHeight="15" x14ac:dyDescent="0.2"/>
  <cols>
    <col min="1" max="1" width="8.140625" style="79" customWidth="1"/>
    <col min="2" max="2" width="31.140625" style="73" bestFit="1" customWidth="1"/>
    <col min="3" max="3" width="12.140625" style="73" customWidth="1"/>
    <col min="4" max="4" width="16.5703125" style="73" customWidth="1"/>
    <col min="5" max="5" width="15.5703125" style="73" bestFit="1" customWidth="1"/>
    <col min="6" max="6" width="16.5703125" style="73" customWidth="1"/>
    <col min="7" max="7" width="15.7109375" style="73" customWidth="1"/>
    <col min="8" max="8" width="12.28515625" style="73" bestFit="1" customWidth="1"/>
    <col min="9" max="9" width="17" style="73" customWidth="1"/>
    <col min="10" max="16384" width="9.140625" style="73"/>
  </cols>
  <sheetData>
    <row r="2" spans="1:9" x14ac:dyDescent="0.25">
      <c r="A2" s="301" t="s">
        <v>331</v>
      </c>
      <c r="B2" s="301"/>
      <c r="C2" s="301"/>
      <c r="D2" s="301"/>
      <c r="E2" s="301"/>
      <c r="F2" s="301"/>
      <c r="G2" s="301"/>
      <c r="H2" s="301"/>
      <c r="I2" s="301"/>
    </row>
    <row r="3" spans="1:9" x14ac:dyDescent="0.2">
      <c r="A3" s="303" t="s">
        <v>332</v>
      </c>
      <c r="B3" s="303"/>
      <c r="C3" s="303"/>
      <c r="D3" s="303"/>
      <c r="E3" s="303"/>
      <c r="F3" s="303"/>
      <c r="G3" s="303"/>
      <c r="H3" s="303"/>
      <c r="I3" s="303"/>
    </row>
    <row r="5" spans="1:9" x14ac:dyDescent="0.2">
      <c r="A5" s="317" t="s">
        <v>134</v>
      </c>
      <c r="B5" s="317"/>
      <c r="C5" s="317"/>
      <c r="D5" s="317"/>
      <c r="E5" s="74"/>
      <c r="F5" s="74"/>
    </row>
    <row r="6" spans="1:9" x14ac:dyDescent="0.2">
      <c r="A6" s="313" t="s">
        <v>15</v>
      </c>
      <c r="B6" s="313" t="s">
        <v>6</v>
      </c>
      <c r="C6" s="343" t="s">
        <v>26</v>
      </c>
      <c r="D6" s="345" t="str">
        <f>'20 &amp; 21'!D15</f>
        <v>As on 31st March,2015</v>
      </c>
      <c r="E6" s="345"/>
      <c r="F6" s="345"/>
      <c r="G6" s="342" t="str">
        <f>'28 &amp; 29'!E24</f>
        <v>As on 31st March,2014</v>
      </c>
      <c r="H6" s="342"/>
      <c r="I6" s="342"/>
    </row>
    <row r="7" spans="1:9" ht="28.5" x14ac:dyDescent="0.2">
      <c r="A7" s="313"/>
      <c r="B7" s="313"/>
      <c r="C7" s="344"/>
      <c r="D7" s="6" t="s">
        <v>104</v>
      </c>
      <c r="E7" s="6" t="s">
        <v>105</v>
      </c>
      <c r="F7" s="6" t="s">
        <v>74</v>
      </c>
      <c r="G7" s="6" t="s">
        <v>104</v>
      </c>
      <c r="H7" s="6" t="s">
        <v>105</v>
      </c>
      <c r="I7" s="6" t="s">
        <v>74</v>
      </c>
    </row>
    <row r="8" spans="1:9" x14ac:dyDescent="0.2">
      <c r="A8" s="88">
        <v>1</v>
      </c>
      <c r="B8" s="84" t="s">
        <v>243</v>
      </c>
      <c r="C8" s="160"/>
      <c r="D8" s="14"/>
      <c r="E8" s="14"/>
      <c r="F8" s="14"/>
      <c r="G8" s="14"/>
      <c r="H8" s="14"/>
      <c r="I8" s="14"/>
    </row>
    <row r="9" spans="1:9" x14ac:dyDescent="0.2">
      <c r="A9" s="88">
        <v>2</v>
      </c>
      <c r="B9" s="84" t="s">
        <v>244</v>
      </c>
      <c r="C9" s="170"/>
      <c r="D9" s="14"/>
      <c r="E9" s="14"/>
      <c r="F9" s="14"/>
      <c r="G9" s="14"/>
      <c r="H9" s="14"/>
      <c r="I9" s="14"/>
    </row>
    <row r="10" spans="1:9" x14ac:dyDescent="0.2">
      <c r="A10" s="88">
        <v>3</v>
      </c>
      <c r="B10" s="84" t="s">
        <v>245</v>
      </c>
      <c r="C10" s="160"/>
      <c r="D10" s="14"/>
      <c r="E10" s="14"/>
      <c r="F10" s="14"/>
      <c r="G10" s="14"/>
      <c r="H10" s="14"/>
      <c r="I10" s="14"/>
    </row>
    <row r="11" spans="1:9" x14ac:dyDescent="0.2">
      <c r="A11" s="88">
        <v>4</v>
      </c>
      <c r="B11" s="84" t="s">
        <v>246</v>
      </c>
      <c r="C11" s="170"/>
      <c r="D11" s="14"/>
      <c r="E11" s="14"/>
      <c r="F11" s="14"/>
      <c r="G11" s="14"/>
      <c r="H11" s="14"/>
      <c r="I11" s="14"/>
    </row>
    <row r="12" spans="1:9" x14ac:dyDescent="0.2">
      <c r="A12" s="88">
        <v>5</v>
      </c>
      <c r="B12" s="84" t="s">
        <v>247</v>
      </c>
      <c r="C12" s="160"/>
      <c r="D12" s="14"/>
      <c r="E12" s="14"/>
      <c r="F12" s="14"/>
      <c r="G12" s="14"/>
      <c r="H12" s="14"/>
      <c r="I12" s="14"/>
    </row>
    <row r="13" spans="1:9" x14ac:dyDescent="0.2">
      <c r="A13" s="80"/>
      <c r="B13" s="180"/>
      <c r="C13" s="162"/>
      <c r="D13" s="18"/>
      <c r="E13" s="18"/>
      <c r="F13" s="18"/>
      <c r="G13" s="18"/>
      <c r="H13" s="18"/>
      <c r="I13" s="18"/>
    </row>
    <row r="14" spans="1:9" x14ac:dyDescent="0.2">
      <c r="A14" s="211"/>
      <c r="B14" s="214"/>
      <c r="C14" s="214"/>
      <c r="D14" s="214"/>
      <c r="E14" s="214"/>
      <c r="F14" s="214"/>
      <c r="G14" s="214"/>
      <c r="H14" s="214"/>
      <c r="I14" s="214"/>
    </row>
    <row r="19" spans="2:2" x14ac:dyDescent="0.2">
      <c r="B19" s="51" t="s">
        <v>274</v>
      </c>
    </row>
  </sheetData>
  <mergeCells count="8">
    <mergeCell ref="A2:I2"/>
    <mergeCell ref="A3:I3"/>
    <mergeCell ref="G6:I6"/>
    <mergeCell ref="A5:D5"/>
    <mergeCell ref="A6:A7"/>
    <mergeCell ref="B6:B7"/>
    <mergeCell ref="C6:C7"/>
    <mergeCell ref="D6:F6"/>
  </mergeCells>
  <printOptions horizontalCentered="1"/>
  <pageMargins left="0.78740157480314965" right="0.39370078740157483" top="0.78740157480314965" bottom="0.19685039370078741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BreakPreview" zoomScale="70" zoomScaleSheetLayoutView="70" workbookViewId="0">
      <selection activeCell="F27" sqref="F27"/>
    </sheetView>
  </sheetViews>
  <sheetFormatPr defaultColWidth="9.140625" defaultRowHeight="15" x14ac:dyDescent="0.2"/>
  <cols>
    <col min="1" max="1" width="7.28515625" style="28" customWidth="1"/>
    <col min="2" max="3" width="6.42578125" style="28" customWidth="1"/>
    <col min="4" max="4" width="52.5703125" style="28" customWidth="1"/>
    <col min="5" max="5" width="8.85546875" style="31" bestFit="1" customWidth="1"/>
    <col min="6" max="6" width="25.7109375" style="13" customWidth="1"/>
    <col min="7" max="7" width="29.7109375" style="13" customWidth="1"/>
    <col min="8" max="8" width="17.5703125" style="28" bestFit="1" customWidth="1"/>
    <col min="9" max="9" width="22" style="28" bestFit="1" customWidth="1"/>
    <col min="10" max="10" width="16.5703125" style="28" bestFit="1" customWidth="1"/>
    <col min="11" max="16384" width="9.140625" style="28"/>
  </cols>
  <sheetData>
    <row r="1" spans="1:10" x14ac:dyDescent="0.25">
      <c r="A1" s="301" t="s">
        <v>331</v>
      </c>
      <c r="B1" s="301"/>
      <c r="C1" s="301"/>
      <c r="D1" s="301"/>
      <c r="E1" s="301"/>
      <c r="F1" s="301"/>
      <c r="G1" s="301"/>
    </row>
    <row r="2" spans="1:10" x14ac:dyDescent="0.2">
      <c r="A2" s="303" t="s">
        <v>332</v>
      </c>
      <c r="B2" s="303"/>
      <c r="C2" s="303"/>
      <c r="D2" s="303"/>
      <c r="E2" s="303"/>
      <c r="F2" s="303"/>
      <c r="G2" s="303"/>
    </row>
    <row r="3" spans="1:10" x14ac:dyDescent="0.2">
      <c r="A3" s="302" t="s">
        <v>155</v>
      </c>
      <c r="B3" s="302"/>
      <c r="C3" s="302"/>
      <c r="D3" s="302"/>
      <c r="E3" s="302"/>
      <c r="F3" s="302"/>
      <c r="G3" s="302"/>
    </row>
    <row r="5" spans="1:10" x14ac:dyDescent="0.2">
      <c r="G5" s="45" t="s">
        <v>154</v>
      </c>
    </row>
    <row r="6" spans="1:10" ht="49.5" customHeight="1" x14ac:dyDescent="0.2">
      <c r="A6" s="44" t="s">
        <v>3</v>
      </c>
      <c r="B6" s="308" t="s">
        <v>6</v>
      </c>
      <c r="C6" s="308"/>
      <c r="D6" s="308"/>
      <c r="E6" s="44" t="str">
        <f>'Balance sheet'!E8</f>
        <v>Note No.</v>
      </c>
      <c r="F6" s="6" t="s">
        <v>135</v>
      </c>
      <c r="G6" s="6" t="s">
        <v>136</v>
      </c>
    </row>
    <row r="7" spans="1:10" x14ac:dyDescent="0.2">
      <c r="A7" s="35">
        <v>1</v>
      </c>
      <c r="B7" s="228" t="s">
        <v>19</v>
      </c>
      <c r="C7" s="228"/>
      <c r="D7" s="10"/>
      <c r="E7" s="35">
        <v>20</v>
      </c>
      <c r="F7" s="14">
        <f>'20 &amp; 21'!D12</f>
        <v>1019100000</v>
      </c>
      <c r="G7" s="14">
        <f>'20 &amp; 21'!E12</f>
        <v>1210562005</v>
      </c>
      <c r="H7" s="15"/>
      <c r="I7" s="15"/>
      <c r="J7" s="15"/>
    </row>
    <row r="8" spans="1:10" x14ac:dyDescent="0.2">
      <c r="A8" s="35">
        <v>2</v>
      </c>
      <c r="B8" s="36" t="s">
        <v>64</v>
      </c>
      <c r="C8" s="36"/>
      <c r="D8" s="10"/>
      <c r="E8" s="35">
        <v>21</v>
      </c>
      <c r="F8" s="14">
        <f>F9+F10</f>
        <v>6590303</v>
      </c>
      <c r="G8" s="14">
        <f>G9+G10</f>
        <v>198213</v>
      </c>
      <c r="H8" s="15"/>
      <c r="I8" s="15"/>
      <c r="J8" s="15"/>
    </row>
    <row r="9" spans="1:10" x14ac:dyDescent="0.2">
      <c r="A9" s="35"/>
      <c r="B9" s="36" t="s">
        <v>149</v>
      </c>
      <c r="C9" s="36"/>
      <c r="D9" s="10"/>
      <c r="E9" s="35"/>
      <c r="F9" s="14">
        <f>'20 &amp; 21'!D32+'20 &amp; 21'!D43</f>
        <v>0</v>
      </c>
      <c r="G9" s="14">
        <f>'20 &amp; 21'!E32+'20 &amp; 21'!E43</f>
        <v>0</v>
      </c>
      <c r="H9" s="15"/>
      <c r="I9" s="15"/>
      <c r="J9" s="15"/>
    </row>
    <row r="10" spans="1:10" x14ac:dyDescent="0.2">
      <c r="A10" s="35"/>
      <c r="B10" s="36" t="s">
        <v>150</v>
      </c>
      <c r="C10" s="36"/>
      <c r="D10" s="10"/>
      <c r="E10" s="35"/>
      <c r="F10" s="14">
        <f>'20 &amp; 21'!D22</f>
        <v>6590303</v>
      </c>
      <c r="G10" s="14">
        <f>'20 &amp; 21'!E22</f>
        <v>198213</v>
      </c>
      <c r="H10" s="15"/>
      <c r="I10" s="15"/>
      <c r="J10" s="15"/>
    </row>
    <row r="11" spans="1:10" x14ac:dyDescent="0.2">
      <c r="A11" s="35">
        <v>3</v>
      </c>
      <c r="B11" s="229" t="s">
        <v>53</v>
      </c>
      <c r="C11" s="229"/>
      <c r="D11" s="10"/>
      <c r="E11" s="32"/>
      <c r="F11" s="18">
        <f>F7+F8</f>
        <v>1025690303</v>
      </c>
      <c r="G11" s="18">
        <f>G7+G8</f>
        <v>1210760218</v>
      </c>
      <c r="H11" s="15"/>
      <c r="I11" s="15"/>
      <c r="J11" s="15"/>
    </row>
    <row r="12" spans="1:10" x14ac:dyDescent="0.2">
      <c r="A12" s="54">
        <v>4</v>
      </c>
      <c r="B12" s="309" t="s">
        <v>44</v>
      </c>
      <c r="C12" s="309"/>
      <c r="D12" s="309"/>
      <c r="E12" s="32"/>
      <c r="F12" s="39"/>
      <c r="G12" s="39"/>
      <c r="H12" s="15"/>
      <c r="I12" s="15"/>
      <c r="J12" s="15"/>
    </row>
    <row r="13" spans="1:10" x14ac:dyDescent="0.2">
      <c r="A13" s="54"/>
      <c r="B13" s="40" t="s">
        <v>271</v>
      </c>
      <c r="C13" s="311" t="s">
        <v>270</v>
      </c>
      <c r="D13" s="312"/>
      <c r="E13" s="35">
        <v>22</v>
      </c>
      <c r="F13" s="39">
        <f>'22 &amp; 22.1'!D11</f>
        <v>0</v>
      </c>
      <c r="G13" s="39">
        <f>'22 &amp; 22.1'!E11</f>
        <v>0</v>
      </c>
      <c r="H13" s="15"/>
      <c r="I13" s="15"/>
      <c r="J13" s="15"/>
    </row>
    <row r="14" spans="1:10" x14ac:dyDescent="0.2">
      <c r="A14" s="54"/>
      <c r="B14" s="40" t="s">
        <v>272</v>
      </c>
      <c r="C14" s="311" t="s">
        <v>273</v>
      </c>
      <c r="D14" s="312"/>
      <c r="E14" s="35">
        <v>22.1</v>
      </c>
      <c r="F14" s="39">
        <f>'22 &amp; 22.1'!D22</f>
        <v>0</v>
      </c>
      <c r="G14" s="39">
        <f>'22 &amp; 22.1'!E22</f>
        <v>0</v>
      </c>
      <c r="H14" s="15"/>
      <c r="I14" s="15"/>
      <c r="J14" s="15"/>
    </row>
    <row r="15" spans="1:10" x14ac:dyDescent="0.2">
      <c r="A15" s="35"/>
      <c r="B15" s="35" t="s">
        <v>22</v>
      </c>
      <c r="C15" s="311" t="s">
        <v>95</v>
      </c>
      <c r="D15" s="312"/>
      <c r="E15" s="35">
        <v>23</v>
      </c>
      <c r="F15" s="14">
        <f>'23'!D32</f>
        <v>8047497</v>
      </c>
      <c r="G15" s="14">
        <f>'23'!E32</f>
        <v>8172964</v>
      </c>
      <c r="H15" s="15"/>
      <c r="I15" s="15"/>
      <c r="J15" s="15"/>
    </row>
    <row r="16" spans="1:10" x14ac:dyDescent="0.2">
      <c r="A16" s="35"/>
      <c r="B16" s="35" t="s">
        <v>39</v>
      </c>
      <c r="C16" s="311" t="s">
        <v>96</v>
      </c>
      <c r="D16" s="312"/>
      <c r="E16" s="35">
        <v>24</v>
      </c>
      <c r="F16" s="14">
        <f>'24 &amp; 25'!D15</f>
        <v>385208806</v>
      </c>
      <c r="G16" s="14">
        <f>'24 &amp; 25'!E15</f>
        <v>505091858</v>
      </c>
      <c r="H16" s="15"/>
      <c r="I16" s="15"/>
      <c r="J16" s="15"/>
    </row>
    <row r="17" spans="1:10" x14ac:dyDescent="0.2">
      <c r="A17" s="35"/>
      <c r="B17" s="35" t="s">
        <v>41</v>
      </c>
      <c r="C17" s="311" t="s">
        <v>97</v>
      </c>
      <c r="D17" s="312"/>
      <c r="E17" s="35">
        <v>25</v>
      </c>
      <c r="F17" s="14">
        <f>'24 &amp; 25'!D25</f>
        <v>293432832</v>
      </c>
      <c r="G17" s="14">
        <f>'24 &amp; 25'!E25</f>
        <v>294131597.21861535</v>
      </c>
      <c r="H17" s="15"/>
      <c r="I17" s="15"/>
      <c r="J17" s="15"/>
    </row>
    <row r="18" spans="1:10" x14ac:dyDescent="0.2">
      <c r="A18" s="35"/>
      <c r="B18" s="35" t="s">
        <v>42</v>
      </c>
      <c r="C18" s="311" t="s">
        <v>98</v>
      </c>
      <c r="D18" s="312"/>
      <c r="E18" s="35"/>
      <c r="F18" s="14"/>
      <c r="G18" s="14"/>
      <c r="H18" s="15"/>
      <c r="I18" s="15"/>
      <c r="J18" s="15"/>
    </row>
    <row r="19" spans="1:10" s="27" customFormat="1" x14ac:dyDescent="0.2">
      <c r="A19" s="35"/>
      <c r="B19" s="35"/>
      <c r="C19" s="35" t="s">
        <v>49</v>
      </c>
      <c r="D19" s="41" t="s">
        <v>63</v>
      </c>
      <c r="E19" s="35">
        <v>26</v>
      </c>
      <c r="F19" s="14">
        <f>'26'!D17</f>
        <v>7771172</v>
      </c>
      <c r="G19" s="14">
        <f>'26'!E17</f>
        <v>11823566</v>
      </c>
      <c r="H19" s="15"/>
      <c r="I19" s="19"/>
      <c r="J19" s="19"/>
    </row>
    <row r="20" spans="1:10" x14ac:dyDescent="0.2">
      <c r="A20" s="35"/>
      <c r="B20" s="35"/>
      <c r="C20" s="35" t="s">
        <v>50</v>
      </c>
      <c r="D20" s="41" t="s">
        <v>99</v>
      </c>
      <c r="E20" s="35">
        <v>27</v>
      </c>
      <c r="F20" s="14">
        <f>'27'!D29</f>
        <v>10866879</v>
      </c>
      <c r="G20" s="14">
        <f>'27'!E29</f>
        <v>9962179</v>
      </c>
      <c r="H20" s="15"/>
      <c r="I20" s="15"/>
      <c r="J20" s="15"/>
    </row>
    <row r="21" spans="1:10" x14ac:dyDescent="0.2">
      <c r="A21" s="35"/>
      <c r="B21" s="35"/>
      <c r="C21" s="35" t="s">
        <v>51</v>
      </c>
      <c r="D21" s="41" t="s">
        <v>143</v>
      </c>
      <c r="E21" s="35">
        <v>28</v>
      </c>
      <c r="F21" s="14">
        <f>'28 &amp; 29'!D21</f>
        <v>5983309</v>
      </c>
      <c r="G21" s="14">
        <f>'28 &amp; 29'!E21</f>
        <v>29056471</v>
      </c>
      <c r="H21" s="15"/>
      <c r="I21" s="15"/>
      <c r="J21" s="15"/>
    </row>
    <row r="22" spans="1:10" x14ac:dyDescent="0.2">
      <c r="A22" s="35"/>
      <c r="B22" s="229" t="s">
        <v>100</v>
      </c>
      <c r="C22" s="35"/>
      <c r="D22" s="10"/>
      <c r="E22" s="32"/>
      <c r="F22" s="18">
        <f>F13+F14+F15+F16+F17+F19+F20+F21</f>
        <v>711310495</v>
      </c>
      <c r="G22" s="18">
        <f>G13+G14+G15+G16+G17+G19+G20+G21</f>
        <v>858238635.21861529</v>
      </c>
      <c r="H22" s="15"/>
      <c r="I22" s="15"/>
      <c r="J22" s="15"/>
    </row>
    <row r="23" spans="1:10" x14ac:dyDescent="0.2">
      <c r="A23" s="35">
        <v>5</v>
      </c>
      <c r="B23" s="229" t="s">
        <v>106</v>
      </c>
      <c r="C23" s="35"/>
      <c r="D23" s="10"/>
      <c r="E23" s="35"/>
      <c r="F23" s="18">
        <f>F11-F22</f>
        <v>314379808</v>
      </c>
      <c r="G23" s="18">
        <f>G11-G22</f>
        <v>352521582.78138471</v>
      </c>
      <c r="H23" s="15"/>
      <c r="I23" s="15"/>
      <c r="J23" s="15"/>
    </row>
    <row r="24" spans="1:10" x14ac:dyDescent="0.2">
      <c r="A24" s="35">
        <v>6</v>
      </c>
      <c r="B24" s="229" t="s">
        <v>101</v>
      </c>
      <c r="C24" s="35"/>
      <c r="D24" s="42"/>
      <c r="E24" s="35"/>
      <c r="F24" s="39"/>
      <c r="G24" s="39"/>
      <c r="H24" s="15"/>
      <c r="I24" s="15"/>
      <c r="J24" s="15"/>
    </row>
    <row r="25" spans="1:10" x14ac:dyDescent="0.2">
      <c r="A25" s="35"/>
      <c r="B25" s="35" t="s">
        <v>20</v>
      </c>
      <c r="C25" s="34" t="s">
        <v>102</v>
      </c>
      <c r="D25" s="10"/>
      <c r="E25" s="35">
        <v>29</v>
      </c>
      <c r="F25" s="14">
        <f>'[1]Profit &amp; Loss'!$Q$29</f>
        <v>65896538</v>
      </c>
      <c r="G25" s="14">
        <f>'[1]Profit &amp; Loss'!$X$29</f>
        <v>69111338.891202152</v>
      </c>
      <c r="H25" s="15"/>
      <c r="I25" s="15"/>
      <c r="J25" s="15"/>
    </row>
    <row r="26" spans="1:10" x14ac:dyDescent="0.2">
      <c r="A26" s="35"/>
      <c r="B26" s="35" t="s">
        <v>21</v>
      </c>
      <c r="C26" s="34" t="s">
        <v>65</v>
      </c>
      <c r="D26" s="10"/>
      <c r="E26" s="35"/>
      <c r="F26" s="14">
        <f>'[1]Profit &amp; Loss'!$Q$30</f>
        <v>100585464</v>
      </c>
      <c r="G26" s="14">
        <f>'[1]Profit &amp; Loss'!$X$30</f>
        <v>87354201.371922165</v>
      </c>
      <c r="H26" s="15"/>
      <c r="I26" s="15"/>
      <c r="J26" s="15"/>
    </row>
    <row r="27" spans="1:10" ht="34.5" customHeight="1" x14ac:dyDescent="0.2">
      <c r="A27" s="35"/>
      <c r="B27" s="202" t="s">
        <v>22</v>
      </c>
      <c r="C27" s="304" t="s">
        <v>388</v>
      </c>
      <c r="D27" s="305"/>
      <c r="E27" s="35"/>
      <c r="F27" s="14">
        <v>-181678875.79505104</v>
      </c>
      <c r="G27" s="14">
        <f>'[1]Profit &amp; Loss'!$X$31</f>
        <v>0</v>
      </c>
      <c r="H27" s="15"/>
      <c r="I27" s="15"/>
      <c r="J27" s="15"/>
    </row>
    <row r="28" spans="1:10" ht="15.75" thickBot="1" x14ac:dyDescent="0.25">
      <c r="A28" s="202">
        <v>7</v>
      </c>
      <c r="B28" s="310" t="s">
        <v>107</v>
      </c>
      <c r="C28" s="310"/>
      <c r="D28" s="310"/>
      <c r="E28" s="35"/>
      <c r="F28" s="273">
        <f>F23-F25-F26-F27+0.5</f>
        <v>329576682.29505104</v>
      </c>
      <c r="G28" s="273">
        <f>G23-G25-G26-G27</f>
        <v>196056042.51826039</v>
      </c>
      <c r="H28" s="15"/>
      <c r="I28" s="29"/>
      <c r="J28" s="29"/>
    </row>
    <row r="29" spans="1:10" ht="15.75" thickTop="1" x14ac:dyDescent="0.2">
      <c r="A29" s="35">
        <v>8</v>
      </c>
      <c r="B29" s="37" t="s">
        <v>103</v>
      </c>
      <c r="C29" s="35"/>
      <c r="D29" s="10"/>
      <c r="E29" s="35">
        <v>31</v>
      </c>
      <c r="F29" s="272"/>
      <c r="G29" s="272"/>
      <c r="H29" s="15"/>
      <c r="I29" s="26"/>
    </row>
    <row r="30" spans="1:10" x14ac:dyDescent="0.2">
      <c r="A30" s="35"/>
      <c r="B30" s="35" t="s">
        <v>20</v>
      </c>
      <c r="C30" s="306" t="s">
        <v>45</v>
      </c>
      <c r="D30" s="306"/>
      <c r="E30" s="35"/>
      <c r="F30" s="43">
        <f>F28/('3'!D14/10)</f>
        <v>2.3969213257821895</v>
      </c>
      <c r="G30" s="43">
        <f>G28/('3'!E14/10)</f>
        <v>1.4258621274055301</v>
      </c>
      <c r="H30" s="15"/>
      <c r="I30" s="30"/>
    </row>
    <row r="31" spans="1:10" x14ac:dyDescent="0.2">
      <c r="A31" s="35"/>
      <c r="B31" s="35" t="s">
        <v>21</v>
      </c>
      <c r="C31" s="34" t="s">
        <v>46</v>
      </c>
      <c r="D31" s="10"/>
      <c r="E31" s="35"/>
      <c r="F31" s="43">
        <f>F30</f>
        <v>2.3969213257821895</v>
      </c>
      <c r="G31" s="43">
        <f>G30</f>
        <v>1.4258621274055301</v>
      </c>
      <c r="H31" s="15"/>
      <c r="I31" s="30"/>
    </row>
    <row r="32" spans="1:10" x14ac:dyDescent="0.2">
      <c r="A32" s="10"/>
      <c r="B32" s="307" t="str">
        <f>'Balance sheet'!B55</f>
        <v>The accompaning Notes are an integral part of financial statements</v>
      </c>
      <c r="C32" s="307"/>
      <c r="D32" s="307"/>
      <c r="E32" s="307"/>
      <c r="F32" s="307"/>
      <c r="G32" s="307"/>
      <c r="I32" s="30"/>
    </row>
    <row r="34" spans="2:2" x14ac:dyDescent="0.2">
      <c r="B34" s="28" t="s">
        <v>158</v>
      </c>
    </row>
    <row r="35" spans="2:2" x14ac:dyDescent="0.2">
      <c r="B35" s="28" t="s">
        <v>159</v>
      </c>
    </row>
    <row r="36" spans="2:2" x14ac:dyDescent="0.2">
      <c r="B36" s="51" t="s">
        <v>274</v>
      </c>
    </row>
  </sheetData>
  <mergeCells count="15">
    <mergeCell ref="B32:G32"/>
    <mergeCell ref="B6:D6"/>
    <mergeCell ref="B12:D12"/>
    <mergeCell ref="B28:D28"/>
    <mergeCell ref="C14:D14"/>
    <mergeCell ref="C13:D13"/>
    <mergeCell ref="C15:D15"/>
    <mergeCell ref="C16:D16"/>
    <mergeCell ref="C17:D17"/>
    <mergeCell ref="C18:D18"/>
    <mergeCell ref="A1:G1"/>
    <mergeCell ref="A2:G2"/>
    <mergeCell ref="A3:G3"/>
    <mergeCell ref="C27:D27"/>
    <mergeCell ref="C30:D30"/>
  </mergeCells>
  <printOptions horizontalCentered="1"/>
  <pageMargins left="0.78740157480314965" right="0.39370078740157483" top="0.19685039370078741" bottom="0.19685039370078741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view="pageBreakPreview" zoomScale="80" zoomScaleSheetLayoutView="80" workbookViewId="0">
      <selection activeCell="C22" sqref="C22"/>
    </sheetView>
  </sheetViews>
  <sheetFormatPr defaultColWidth="9.140625" defaultRowHeight="15" x14ac:dyDescent="0.2"/>
  <cols>
    <col min="1" max="1" width="6.7109375" style="4" customWidth="1"/>
    <col min="2" max="2" width="71.7109375" style="3" bestFit="1" customWidth="1"/>
    <col min="3" max="4" width="22.42578125" style="3" bestFit="1" customWidth="1"/>
    <col min="5" max="5" width="14.28515625" style="4" bestFit="1" customWidth="1"/>
    <col min="6" max="16384" width="9.140625" style="3"/>
  </cols>
  <sheetData>
    <row r="1" spans="1:6" x14ac:dyDescent="0.25">
      <c r="A1" s="301" t="s">
        <v>331</v>
      </c>
      <c r="B1" s="301"/>
      <c r="C1" s="301"/>
      <c r="D1" s="301"/>
      <c r="E1" s="232"/>
      <c r="F1" s="232"/>
    </row>
    <row r="2" spans="1:6" x14ac:dyDescent="0.2">
      <c r="A2" s="303" t="s">
        <v>332</v>
      </c>
      <c r="B2" s="303"/>
      <c r="C2" s="303"/>
      <c r="D2" s="303"/>
    </row>
    <row r="3" spans="1:6" x14ac:dyDescent="0.2">
      <c r="A3" s="302" t="s">
        <v>121</v>
      </c>
      <c r="B3" s="302"/>
      <c r="C3" s="302"/>
      <c r="D3" s="302"/>
    </row>
    <row r="4" spans="1:6" x14ac:dyDescent="0.2">
      <c r="C4" s="2"/>
    </row>
    <row r="5" spans="1:6" x14ac:dyDescent="0.2">
      <c r="C5" s="2"/>
    </row>
    <row r="6" spans="1:6" x14ac:dyDescent="0.2">
      <c r="B6" s="51" t="s">
        <v>121</v>
      </c>
    </row>
    <row r="7" spans="1:6" x14ac:dyDescent="0.2">
      <c r="A7" s="5"/>
      <c r="B7" s="5"/>
      <c r="C7" s="5"/>
      <c r="D7" s="46" t="s">
        <v>156</v>
      </c>
    </row>
    <row r="8" spans="1:6" ht="28.5" customHeight="1" x14ac:dyDescent="0.2">
      <c r="A8" s="6" t="s">
        <v>3</v>
      </c>
      <c r="B8" s="53" t="s">
        <v>18</v>
      </c>
      <c r="C8" s="110" t="s">
        <v>339</v>
      </c>
      <c r="D8" s="110" t="s">
        <v>340</v>
      </c>
      <c r="E8" s="31"/>
    </row>
    <row r="9" spans="1:6" x14ac:dyDescent="0.25">
      <c r="A9" s="277" t="s">
        <v>395</v>
      </c>
      <c r="B9" s="277"/>
      <c r="C9" s="278"/>
      <c r="D9" s="274"/>
      <c r="E9" s="48"/>
    </row>
    <row r="10" spans="1:6" x14ac:dyDescent="0.25">
      <c r="A10" s="279"/>
      <c r="B10" s="279" t="s">
        <v>396</v>
      </c>
      <c r="C10" s="280">
        <f>[1]CFS!$E$8</f>
        <v>314379808</v>
      </c>
      <c r="D10" s="280">
        <f>[1]CFS!G8</f>
        <v>352521582.78138471</v>
      </c>
      <c r="E10" s="48"/>
    </row>
    <row r="11" spans="1:6" x14ac:dyDescent="0.25">
      <c r="A11" s="279"/>
      <c r="B11" s="281" t="s">
        <v>397</v>
      </c>
      <c r="C11" s="280"/>
      <c r="D11" s="274"/>
      <c r="E11" s="48"/>
    </row>
    <row r="12" spans="1:6" x14ac:dyDescent="0.25">
      <c r="A12" s="279"/>
      <c r="B12" s="279" t="s">
        <v>389</v>
      </c>
      <c r="C12" s="280">
        <f>[1]CFS!E10</f>
        <v>293432832</v>
      </c>
      <c r="D12" s="280">
        <f>[1]CFS!G10</f>
        <v>294131597.21861535</v>
      </c>
      <c r="E12" s="48"/>
    </row>
    <row r="13" spans="1:6" x14ac:dyDescent="0.25">
      <c r="A13" s="279"/>
      <c r="B13" s="279" t="s">
        <v>390</v>
      </c>
      <c r="C13" s="280">
        <f>-(-[1]CFS!E11)</f>
        <v>-6590303</v>
      </c>
      <c r="D13" s="280">
        <f>[1]CFS!G11</f>
        <v>0</v>
      </c>
      <c r="E13" s="48"/>
    </row>
    <row r="14" spans="1:6" x14ac:dyDescent="0.25">
      <c r="A14" s="279"/>
      <c r="B14" s="279" t="s">
        <v>391</v>
      </c>
      <c r="C14" s="280">
        <f>[1]CFS!E12</f>
        <v>94968</v>
      </c>
      <c r="D14" s="280">
        <f>[1]CFS!G12</f>
        <v>29056471</v>
      </c>
      <c r="E14" s="48"/>
    </row>
    <row r="15" spans="1:6" x14ac:dyDescent="0.25">
      <c r="A15" s="279"/>
      <c r="B15" s="279" t="s">
        <v>392</v>
      </c>
      <c r="C15" s="280">
        <f>[1]CFS!E13</f>
        <v>385208806</v>
      </c>
      <c r="D15" s="280">
        <f>[1]CFS!G13</f>
        <v>505091858</v>
      </c>
      <c r="E15" s="48"/>
    </row>
    <row r="16" spans="1:6" x14ac:dyDescent="0.25">
      <c r="A16" s="279"/>
      <c r="B16" s="281" t="s">
        <v>398</v>
      </c>
      <c r="C16" s="282">
        <f>SUM(C10:C15)</f>
        <v>986526111</v>
      </c>
      <c r="D16" s="282">
        <f>SUM(D10:D15)</f>
        <v>1180801509</v>
      </c>
      <c r="E16" s="48"/>
    </row>
    <row r="17" spans="1:5" x14ac:dyDescent="0.25">
      <c r="A17" s="279"/>
      <c r="B17" s="281" t="s">
        <v>397</v>
      </c>
      <c r="C17" s="280"/>
      <c r="D17" s="274"/>
      <c r="E17" s="48"/>
    </row>
    <row r="18" spans="1:5" x14ac:dyDescent="0.25">
      <c r="A18" s="279"/>
      <c r="B18" s="279" t="s">
        <v>393</v>
      </c>
      <c r="C18" s="280">
        <f>[1]CFS!E16</f>
        <v>424225350</v>
      </c>
      <c r="D18" s="280">
        <f>[1]CFS!G16</f>
        <v>351318136</v>
      </c>
      <c r="E18" s="48"/>
    </row>
    <row r="19" spans="1:5" x14ac:dyDescent="0.25">
      <c r="A19" s="279"/>
      <c r="B19" s="279" t="s">
        <v>259</v>
      </c>
      <c r="C19" s="280">
        <v>-9426024.8611021638</v>
      </c>
      <c r="D19" s="280">
        <f>[1]CFS!G17</f>
        <v>-7216650</v>
      </c>
      <c r="E19" s="48"/>
    </row>
    <row r="20" spans="1:5" x14ac:dyDescent="0.25">
      <c r="A20" s="279"/>
      <c r="B20" s="279" t="s">
        <v>23</v>
      </c>
      <c r="C20" s="280">
        <f>[1]CFS!E18</f>
        <v>-214311</v>
      </c>
      <c r="D20" s="280">
        <f>[1]CFS!G18</f>
        <v>-502346</v>
      </c>
      <c r="E20" s="48"/>
    </row>
    <row r="21" spans="1:5" ht="15.75" thickBot="1" x14ac:dyDescent="0.3">
      <c r="A21" s="279"/>
      <c r="B21" s="279" t="s">
        <v>394</v>
      </c>
      <c r="C21" s="283">
        <f>[1]CFS!E19</f>
        <v>-62548248</v>
      </c>
      <c r="D21" s="280">
        <f>[1]CFS!G19</f>
        <v>-57059461</v>
      </c>
      <c r="E21" s="48"/>
    </row>
    <row r="22" spans="1:5" ht="15.75" thickBot="1" x14ac:dyDescent="0.3">
      <c r="A22" s="279"/>
      <c r="B22" s="284" t="s">
        <v>399</v>
      </c>
      <c r="C22" s="285">
        <f>C16+C18+C19+C20+C21</f>
        <v>1338562877.1388979</v>
      </c>
      <c r="D22" s="285">
        <f>D16+D18+D19+D20+D21</f>
        <v>1467341188</v>
      </c>
      <c r="E22" s="48"/>
    </row>
    <row r="23" spans="1:5" x14ac:dyDescent="0.25">
      <c r="A23" s="279"/>
      <c r="B23" s="279"/>
      <c r="C23" s="286"/>
      <c r="D23" s="275"/>
      <c r="E23" s="48"/>
    </row>
    <row r="24" spans="1:5" x14ac:dyDescent="0.25">
      <c r="A24" s="277" t="s">
        <v>400</v>
      </c>
      <c r="B24" s="277"/>
      <c r="C24" s="278"/>
      <c r="D24" s="274"/>
      <c r="E24" s="48"/>
    </row>
    <row r="25" spans="1:5" x14ac:dyDescent="0.25">
      <c r="A25" s="277"/>
      <c r="B25" s="279"/>
      <c r="C25" s="278"/>
      <c r="D25" s="274"/>
      <c r="E25" s="48"/>
    </row>
    <row r="26" spans="1:5" x14ac:dyDescent="0.25">
      <c r="A26" s="277"/>
      <c r="B26" s="279" t="s">
        <v>401</v>
      </c>
      <c r="C26" s="280">
        <f>[1]CFS!E24</f>
        <v>-221617</v>
      </c>
      <c r="D26" s="280">
        <f>[1]CFS!G24</f>
        <v>-51080629</v>
      </c>
      <c r="E26" s="48"/>
    </row>
    <row r="27" spans="1:5" x14ac:dyDescent="0.25">
      <c r="A27" s="277"/>
      <c r="B27" s="279" t="s">
        <v>390</v>
      </c>
      <c r="C27" s="280">
        <f>[1]CFS!E25</f>
        <v>6590303</v>
      </c>
      <c r="D27" s="280">
        <f>[1]CFS!G25</f>
        <v>0</v>
      </c>
      <c r="E27" s="48"/>
    </row>
    <row r="28" spans="1:5" x14ac:dyDescent="0.25">
      <c r="A28" s="277"/>
      <c r="B28" s="287" t="s">
        <v>402</v>
      </c>
      <c r="C28" s="280">
        <f>[1]CFS!E26</f>
        <v>-47254000</v>
      </c>
      <c r="D28" s="280">
        <f>[1]CFS!G26</f>
        <v>0</v>
      </c>
      <c r="E28" s="48"/>
    </row>
    <row r="29" spans="1:5" x14ac:dyDescent="0.25">
      <c r="A29" s="277"/>
      <c r="B29" s="287" t="s">
        <v>403</v>
      </c>
      <c r="C29" s="280">
        <f>[1]CFS!E27</f>
        <v>-61052060</v>
      </c>
      <c r="D29" s="280">
        <f>[1]CFS!G27</f>
        <v>0</v>
      </c>
      <c r="E29" s="48"/>
    </row>
    <row r="30" spans="1:5" ht="15.75" thickBot="1" x14ac:dyDescent="0.3">
      <c r="A30" s="279"/>
      <c r="B30" s="287" t="s">
        <v>404</v>
      </c>
      <c r="C30" s="283">
        <f>[1]CFS!E28</f>
        <v>-1118697</v>
      </c>
      <c r="D30" s="280">
        <f>[1]CFS!G28</f>
        <v>4249580.6287825312</v>
      </c>
      <c r="E30" s="48"/>
    </row>
    <row r="31" spans="1:5" ht="15.75" thickBot="1" x14ac:dyDescent="0.3">
      <c r="A31" s="279"/>
      <c r="B31" s="284" t="s">
        <v>405</v>
      </c>
      <c r="C31" s="288">
        <f>SUM(C26:C30)</f>
        <v>-103056071</v>
      </c>
      <c r="D31" s="288">
        <f>SUM(D26:D30)</f>
        <v>-46831048.371217467</v>
      </c>
      <c r="E31" s="48"/>
    </row>
    <row r="32" spans="1:5" x14ac:dyDescent="0.25">
      <c r="A32" s="279"/>
      <c r="B32" s="279"/>
      <c r="C32" s="286"/>
      <c r="D32" s="275"/>
      <c r="E32" s="48"/>
    </row>
    <row r="33" spans="1:5" x14ac:dyDescent="0.25">
      <c r="A33" s="277" t="s">
        <v>406</v>
      </c>
      <c r="B33" s="277"/>
      <c r="C33" s="278"/>
      <c r="D33" s="274"/>
      <c r="E33" s="48"/>
    </row>
    <row r="34" spans="1:5" x14ac:dyDescent="0.25">
      <c r="A34" s="279"/>
      <c r="B34" s="287" t="s">
        <v>407</v>
      </c>
      <c r="C34" s="283">
        <f>[1]CFS!E32</f>
        <v>0</v>
      </c>
      <c r="D34" s="280">
        <f>[1]CFS!G32</f>
        <v>0</v>
      </c>
      <c r="E34" s="48"/>
    </row>
    <row r="35" spans="1:5" x14ac:dyDescent="0.25">
      <c r="A35" s="279"/>
      <c r="B35" s="287" t="s">
        <v>408</v>
      </c>
      <c r="C35" s="283">
        <f>[1]CFS!E33</f>
        <v>0</v>
      </c>
      <c r="D35" s="280">
        <f>[1]CFS!G33</f>
        <v>0</v>
      </c>
      <c r="E35" s="48"/>
    </row>
    <row r="36" spans="1:5" x14ac:dyDescent="0.25">
      <c r="A36" s="279"/>
      <c r="B36" s="287" t="s">
        <v>409</v>
      </c>
      <c r="C36" s="283">
        <f>[1]CFS!E34</f>
        <v>-671573946</v>
      </c>
      <c r="D36" s="280">
        <f>[1]CFS!G34</f>
        <v>-932658928</v>
      </c>
      <c r="E36" s="48"/>
    </row>
    <row r="37" spans="1:5" x14ac:dyDescent="0.25">
      <c r="A37" s="279"/>
      <c r="B37" s="287" t="s">
        <v>410</v>
      </c>
      <c r="C37" s="283">
        <f>[1]CFS!E35</f>
        <v>-386694064</v>
      </c>
      <c r="D37" s="280">
        <f>[1]CFS!G35</f>
        <v>-487849949</v>
      </c>
      <c r="E37" s="48"/>
    </row>
    <row r="38" spans="1:5" ht="15.75" thickBot="1" x14ac:dyDescent="0.3">
      <c r="A38" s="287"/>
      <c r="B38" s="287" t="s">
        <v>411</v>
      </c>
      <c r="C38" s="283">
        <f>[1]CFS!E36</f>
        <v>-160868125</v>
      </c>
      <c r="D38" s="280">
        <f>[1]CFS!G36</f>
        <v>0</v>
      </c>
      <c r="E38" s="48"/>
    </row>
    <row r="39" spans="1:5" ht="15.75" thickBot="1" x14ac:dyDescent="0.3">
      <c r="A39" s="279"/>
      <c r="B39" s="284" t="s">
        <v>412</v>
      </c>
      <c r="C39" s="288">
        <f>SUM(C34:C38)</f>
        <v>-1219136135</v>
      </c>
      <c r="D39" s="288">
        <f>SUM(D34:D38)</f>
        <v>-1420508877</v>
      </c>
      <c r="E39" s="48"/>
    </row>
    <row r="40" spans="1:5" x14ac:dyDescent="0.25">
      <c r="A40" s="279"/>
      <c r="B40" s="287"/>
      <c r="C40" s="289"/>
      <c r="D40" s="275"/>
      <c r="E40" s="48"/>
    </row>
    <row r="41" spans="1:5" x14ac:dyDescent="0.25">
      <c r="A41" s="279"/>
      <c r="B41" s="277" t="s">
        <v>413</v>
      </c>
      <c r="C41" s="278"/>
      <c r="D41" s="274"/>
      <c r="E41" s="48"/>
    </row>
    <row r="42" spans="1:5" x14ac:dyDescent="0.25">
      <c r="A42" s="279"/>
      <c r="B42" s="277" t="s">
        <v>414</v>
      </c>
      <c r="C42" s="282">
        <f>C39+C31+C22</f>
        <v>16370671.138897896</v>
      </c>
      <c r="D42" s="290">
        <f>D39+D31+D22</f>
        <v>1262.6287825107574</v>
      </c>
      <c r="E42" s="48"/>
    </row>
    <row r="43" spans="1:5" x14ac:dyDescent="0.25">
      <c r="A43" s="279"/>
      <c r="B43" s="277"/>
      <c r="C43" s="278"/>
      <c r="D43" s="274"/>
      <c r="E43" s="48"/>
    </row>
    <row r="44" spans="1:5" x14ac:dyDescent="0.25">
      <c r="A44" s="279"/>
      <c r="B44" s="277" t="s">
        <v>415</v>
      </c>
      <c r="C44" s="290">
        <f>D46</f>
        <v>125786.62878251076</v>
      </c>
      <c r="D44" s="276">
        <f>[1]CFS!$G$42</f>
        <v>124524</v>
      </c>
      <c r="E44" s="48"/>
    </row>
    <row r="45" spans="1:5" x14ac:dyDescent="0.25">
      <c r="A45" s="279"/>
      <c r="B45" s="277"/>
      <c r="C45" s="290"/>
      <c r="D45" s="276"/>
      <c r="E45" s="48"/>
    </row>
    <row r="46" spans="1:5" x14ac:dyDescent="0.25">
      <c r="A46" s="279"/>
      <c r="B46" s="277" t="s">
        <v>416</v>
      </c>
      <c r="C46" s="276">
        <f>C42+C44</f>
        <v>16496457.767680407</v>
      </c>
      <c r="D46" s="276">
        <f>D42+D44</f>
        <v>125786.62878251076</v>
      </c>
      <c r="E46" s="48"/>
    </row>
    <row r="47" spans="1:5" x14ac:dyDescent="0.2">
      <c r="A47" s="28"/>
      <c r="E47" s="48"/>
    </row>
    <row r="48" spans="1:5" x14ac:dyDescent="0.2">
      <c r="B48" s="51" t="s">
        <v>274</v>
      </c>
      <c r="E48" s="48"/>
    </row>
    <row r="49" spans="1:5" x14ac:dyDescent="0.2">
      <c r="E49" s="48"/>
    </row>
    <row r="50" spans="1:5" x14ac:dyDescent="0.2">
      <c r="E50" s="48"/>
    </row>
    <row r="53" spans="1:5" s="51" customFormat="1" x14ac:dyDescent="0.2">
      <c r="A53" s="4"/>
      <c r="B53" s="3"/>
      <c r="C53" s="3"/>
      <c r="D53" s="3"/>
    </row>
    <row r="54" spans="1:5" s="51" customFormat="1" x14ac:dyDescent="0.2">
      <c r="A54" s="4"/>
      <c r="B54" s="3"/>
      <c r="C54" s="3"/>
      <c r="D54" s="3"/>
      <c r="E54" s="19"/>
    </row>
    <row r="55" spans="1:5" s="51" customFormat="1" x14ac:dyDescent="0.2">
      <c r="A55" s="4"/>
      <c r="B55" s="3"/>
      <c r="C55" s="3"/>
      <c r="D55" s="3"/>
      <c r="E55" s="19"/>
    </row>
    <row r="56" spans="1:5" x14ac:dyDescent="0.2">
      <c r="E56" s="31"/>
    </row>
    <row r="57" spans="1:5" x14ac:dyDescent="0.2">
      <c r="E57" s="31"/>
    </row>
    <row r="58" spans="1:5" x14ac:dyDescent="0.2">
      <c r="E58" s="31"/>
    </row>
    <row r="59" spans="1:5" x14ac:dyDescent="0.2">
      <c r="E59" s="31"/>
    </row>
    <row r="60" spans="1:5" x14ac:dyDescent="0.2">
      <c r="E60" s="48"/>
    </row>
    <row r="61" spans="1:5" x14ac:dyDescent="0.2">
      <c r="E61" s="48"/>
    </row>
    <row r="64" spans="1:5" x14ac:dyDescent="0.2">
      <c r="E64" s="48"/>
    </row>
    <row r="65" spans="5:5" x14ac:dyDescent="0.2">
      <c r="E65" s="48"/>
    </row>
    <row r="66" spans="5:5" x14ac:dyDescent="0.2">
      <c r="E66" s="52"/>
    </row>
    <row r="67" spans="5:5" x14ac:dyDescent="0.2">
      <c r="E67" s="31"/>
    </row>
    <row r="68" spans="5:5" x14ac:dyDescent="0.2">
      <c r="E68" s="31"/>
    </row>
  </sheetData>
  <mergeCells count="3">
    <mergeCell ref="A1:D1"/>
    <mergeCell ref="A2:D2"/>
    <mergeCell ref="A3:D3"/>
  </mergeCells>
  <printOptions horizontalCentered="1"/>
  <pageMargins left="0.78740157480314965" right="0.39370078740157483" top="0.78740157480314965" bottom="0.19685039370078741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F19"/>
  <sheetViews>
    <sheetView view="pageBreakPreview" zoomScale="80" zoomScaleSheetLayoutView="80" workbookViewId="0">
      <selection activeCell="D20" sqref="D20"/>
    </sheetView>
  </sheetViews>
  <sheetFormatPr defaultColWidth="9.140625" defaultRowHeight="15" x14ac:dyDescent="0.2"/>
  <cols>
    <col min="1" max="1" width="5.140625" style="28" customWidth="1"/>
    <col min="2" max="2" width="65.5703125" style="28" bestFit="1" customWidth="1"/>
    <col min="3" max="3" width="17.42578125" style="28" customWidth="1"/>
    <col min="4" max="5" width="24" style="28" customWidth="1"/>
    <col min="6" max="6" width="15.140625" style="28" bestFit="1" customWidth="1"/>
    <col min="7" max="16384" width="9.140625" style="28"/>
  </cols>
  <sheetData>
    <row r="1" spans="1:6" x14ac:dyDescent="0.2">
      <c r="A1" s="314" t="s">
        <v>331</v>
      </c>
      <c r="B1" s="314"/>
      <c r="C1" s="314"/>
      <c r="D1" s="314"/>
      <c r="E1" s="314"/>
      <c r="F1" s="241"/>
    </row>
    <row r="2" spans="1:6" x14ac:dyDescent="0.2">
      <c r="A2" s="303" t="s">
        <v>333</v>
      </c>
      <c r="B2" s="303"/>
      <c r="C2" s="303"/>
      <c r="D2" s="303"/>
      <c r="E2" s="303"/>
    </row>
    <row r="5" spans="1:6" x14ac:dyDescent="0.2">
      <c r="A5" s="27" t="s">
        <v>111</v>
      </c>
      <c r="B5" s="27"/>
      <c r="C5" s="27"/>
      <c r="D5" s="27"/>
    </row>
    <row r="6" spans="1:6" x14ac:dyDescent="0.2">
      <c r="A6" s="300" t="s">
        <v>3</v>
      </c>
      <c r="B6" s="313" t="s">
        <v>6</v>
      </c>
      <c r="C6" s="300" t="s">
        <v>26</v>
      </c>
      <c r="D6" s="227" t="s">
        <v>339</v>
      </c>
      <c r="E6" s="227" t="s">
        <v>340</v>
      </c>
    </row>
    <row r="7" spans="1:6" x14ac:dyDescent="0.2">
      <c r="A7" s="300"/>
      <c r="B7" s="313"/>
      <c r="C7" s="300"/>
      <c r="D7" s="227" t="s">
        <v>1</v>
      </c>
      <c r="E7" s="227" t="s">
        <v>1</v>
      </c>
    </row>
    <row r="8" spans="1:6" x14ac:dyDescent="0.2">
      <c r="A8" s="8" t="s">
        <v>20</v>
      </c>
      <c r="B8" s="9" t="s">
        <v>24</v>
      </c>
      <c r="C8" s="10"/>
      <c r="D8" s="199"/>
      <c r="E8" s="199"/>
    </row>
    <row r="9" spans="1:6" x14ac:dyDescent="0.2">
      <c r="A9" s="8"/>
      <c r="B9" s="242" t="s">
        <v>337</v>
      </c>
      <c r="C9" s="243"/>
      <c r="D9" s="199">
        <f>'[1] 2 Capital'!$X$10</f>
        <v>1500000000</v>
      </c>
      <c r="E9" s="199">
        <f>'[1] 2 Capital'!$X$10</f>
        <v>1500000000</v>
      </c>
    </row>
    <row r="10" spans="1:6" x14ac:dyDescent="0.25">
      <c r="A10" s="9"/>
      <c r="B10" s="244" t="s">
        <v>338</v>
      </c>
      <c r="C10" s="9"/>
      <c r="D10" s="198"/>
      <c r="E10" s="198"/>
    </row>
    <row r="11" spans="1:6" ht="15.75" thickBot="1" x14ac:dyDescent="0.25">
      <c r="A11" s="9"/>
      <c r="B11" s="203" t="s">
        <v>7</v>
      </c>
      <c r="C11" s="9"/>
      <c r="D11" s="245">
        <f>D9</f>
        <v>1500000000</v>
      </c>
      <c r="E11" s="245">
        <f>E9</f>
        <v>1500000000</v>
      </c>
    </row>
    <row r="12" spans="1:6" ht="15.75" thickTop="1" x14ac:dyDescent="0.25">
      <c r="A12" s="9"/>
      <c r="B12" s="9"/>
      <c r="C12" s="9"/>
      <c r="D12" s="239"/>
      <c r="E12" s="240"/>
    </row>
    <row r="13" spans="1:6" x14ac:dyDescent="0.25">
      <c r="A13" s="8" t="s">
        <v>21</v>
      </c>
      <c r="B13" s="9" t="s">
        <v>25</v>
      </c>
      <c r="C13" s="58"/>
      <c r="D13" s="199"/>
      <c r="E13" s="198"/>
    </row>
    <row r="14" spans="1:6" x14ac:dyDescent="0.2">
      <c r="A14" s="8"/>
      <c r="B14" s="242" t="s">
        <v>341</v>
      </c>
      <c r="C14" s="58"/>
      <c r="D14" s="199">
        <f>'[1] 2 Capital'!$X$18</f>
        <v>1375000000</v>
      </c>
      <c r="E14" s="199">
        <f>'[1] 2 Capital'!$X$18</f>
        <v>1375000000</v>
      </c>
    </row>
    <row r="15" spans="1:6" x14ac:dyDescent="0.25">
      <c r="A15" s="199"/>
      <c r="B15" s="244" t="s">
        <v>342</v>
      </c>
      <c r="C15" s="58"/>
      <c r="D15" s="198"/>
      <c r="E15" s="198"/>
    </row>
    <row r="16" spans="1:6" x14ac:dyDescent="0.25">
      <c r="A16" s="199"/>
      <c r="B16" s="244"/>
      <c r="C16" s="58"/>
      <c r="D16" s="198"/>
      <c r="E16" s="198"/>
    </row>
    <row r="17" spans="1:5" ht="15.75" thickBot="1" x14ac:dyDescent="0.25">
      <c r="A17" s="10"/>
      <c r="B17" s="203" t="s">
        <v>7</v>
      </c>
      <c r="C17" s="59"/>
      <c r="D17" s="245">
        <f>D14</f>
        <v>1375000000</v>
      </c>
      <c r="E17" s="245">
        <f>E14</f>
        <v>1375000000</v>
      </c>
    </row>
    <row r="18" spans="1:5" ht="15.75" thickTop="1" x14ac:dyDescent="0.2"/>
    <row r="19" spans="1:5" x14ac:dyDescent="0.2">
      <c r="B19" s="51" t="s">
        <v>274</v>
      </c>
    </row>
  </sheetData>
  <mergeCells count="5">
    <mergeCell ref="A6:A7"/>
    <mergeCell ref="B6:B7"/>
    <mergeCell ref="C6:C7"/>
    <mergeCell ref="A1:E1"/>
    <mergeCell ref="A2:E2"/>
  </mergeCells>
  <phoneticPr fontId="0" type="noConversion"/>
  <printOptions horizontalCentered="1"/>
  <pageMargins left="0.78740157480314965" right="0.39370078740157483" top="0.78740157480314965" bottom="0.19685039370078741" header="0.31496062992125984" footer="0.31496062992125984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zoomScale="80" zoomScaleSheetLayoutView="80" workbookViewId="0">
      <selection activeCell="D32" sqref="D32"/>
    </sheetView>
  </sheetViews>
  <sheetFormatPr defaultColWidth="9.140625" defaultRowHeight="15" x14ac:dyDescent="0.2"/>
  <cols>
    <col min="1" max="1" width="7.42578125" style="27" customWidth="1"/>
    <col min="2" max="2" width="57.28515625" style="28" bestFit="1" customWidth="1"/>
    <col min="3" max="3" width="10.42578125" style="27" bestFit="1" customWidth="1"/>
    <col min="4" max="4" width="23.140625" style="28" customWidth="1"/>
    <col min="5" max="5" width="28" style="28" customWidth="1"/>
    <col min="6" max="6" width="16" style="28" bestFit="1" customWidth="1"/>
    <col min="7" max="7" width="11.140625" style="28" bestFit="1" customWidth="1"/>
    <col min="8" max="9" width="9.140625" style="28"/>
    <col min="10" max="10" width="27.140625" style="28" bestFit="1" customWidth="1"/>
    <col min="11" max="16384" width="9.140625" style="28"/>
  </cols>
  <sheetData>
    <row r="1" spans="1:10" x14ac:dyDescent="0.2">
      <c r="A1" s="5"/>
      <c r="B1" s="5"/>
      <c r="C1" s="5"/>
      <c r="D1" s="5"/>
      <c r="E1" s="5"/>
    </row>
    <row r="2" spans="1:10" x14ac:dyDescent="0.25">
      <c r="A2" s="301" t="s">
        <v>331</v>
      </c>
      <c r="B2" s="301"/>
      <c r="C2" s="301"/>
      <c r="D2" s="301"/>
      <c r="E2" s="301"/>
      <c r="F2" s="232"/>
    </row>
    <row r="3" spans="1:10" x14ac:dyDescent="0.2">
      <c r="A3" s="303" t="s">
        <v>332</v>
      </c>
      <c r="B3" s="303"/>
      <c r="C3" s="303"/>
      <c r="D3" s="303"/>
      <c r="E3" s="303"/>
      <c r="F3" s="233"/>
    </row>
    <row r="4" spans="1:10" x14ac:dyDescent="0.2">
      <c r="A4" s="5"/>
      <c r="B4" s="5"/>
      <c r="C4" s="5"/>
      <c r="D4" s="5"/>
      <c r="E4" s="5"/>
    </row>
    <row r="5" spans="1:10" x14ac:dyDescent="0.2">
      <c r="A5" s="315" t="s">
        <v>112</v>
      </c>
      <c r="B5" s="315"/>
      <c r="C5" s="315"/>
      <c r="D5" s="315"/>
      <c r="E5" s="315"/>
    </row>
    <row r="6" spans="1:10" ht="28.5" x14ac:dyDescent="0.2">
      <c r="A6" s="300" t="s">
        <v>3</v>
      </c>
      <c r="B6" s="300" t="s">
        <v>6</v>
      </c>
      <c r="C6" s="300" t="s">
        <v>26</v>
      </c>
      <c r="D6" s="6" t="s">
        <v>339</v>
      </c>
      <c r="E6" s="227" t="s">
        <v>340</v>
      </c>
    </row>
    <row r="7" spans="1:10" x14ac:dyDescent="0.2">
      <c r="A7" s="300"/>
      <c r="B7" s="300"/>
      <c r="C7" s="300"/>
      <c r="D7" s="53" t="s">
        <v>1</v>
      </c>
      <c r="E7" s="53" t="s">
        <v>1</v>
      </c>
    </row>
    <row r="8" spans="1:10" s="27" customFormat="1" ht="14.25" x14ac:dyDescent="0.2">
      <c r="A8" s="8">
        <v>1</v>
      </c>
      <c r="B8" s="49" t="s">
        <v>343</v>
      </c>
      <c r="C8" s="64"/>
      <c r="D8" s="65"/>
      <c r="E8" s="65"/>
    </row>
    <row r="9" spans="1:10" x14ac:dyDescent="0.25">
      <c r="A9" s="11"/>
      <c r="B9" s="56" t="s">
        <v>13</v>
      </c>
      <c r="C9" s="58"/>
      <c r="D9" s="66">
        <f>E12</f>
        <v>46467694</v>
      </c>
      <c r="E9" s="66">
        <f>'[1]3 R&amp;S'!$Z$26</f>
        <v>32545259</v>
      </c>
    </row>
    <row r="10" spans="1:10" x14ac:dyDescent="0.25">
      <c r="A10" s="11"/>
      <c r="B10" s="56" t="s">
        <v>70</v>
      </c>
      <c r="C10" s="58"/>
      <c r="D10" s="66">
        <f>D32</f>
        <v>13892610</v>
      </c>
      <c r="E10" s="66">
        <f>E32</f>
        <v>13922435</v>
      </c>
    </row>
    <row r="11" spans="1:10" x14ac:dyDescent="0.25">
      <c r="A11" s="11"/>
      <c r="B11" s="56" t="s">
        <v>71</v>
      </c>
      <c r="C11" s="58"/>
      <c r="D11" s="66">
        <v>0</v>
      </c>
      <c r="E11" s="66">
        <v>0</v>
      </c>
    </row>
    <row r="12" spans="1:10" x14ac:dyDescent="0.25">
      <c r="A12" s="11"/>
      <c r="B12" s="56" t="s">
        <v>14</v>
      </c>
      <c r="C12" s="58"/>
      <c r="D12" s="65">
        <f>D9+D10-D11</f>
        <v>60360304</v>
      </c>
      <c r="E12" s="65">
        <f>E9+E10-E11</f>
        <v>46467694</v>
      </c>
      <c r="F12" s="61"/>
    </row>
    <row r="13" spans="1:10" s="27" customFormat="1" x14ac:dyDescent="0.25">
      <c r="A13" s="8">
        <v>2</v>
      </c>
      <c r="B13" s="49" t="s">
        <v>57</v>
      </c>
      <c r="C13" s="67"/>
      <c r="D13" s="66"/>
      <c r="E13" s="66"/>
      <c r="J13" s="62"/>
    </row>
    <row r="14" spans="1:10" x14ac:dyDescent="0.25">
      <c r="A14" s="11"/>
      <c r="B14" s="56" t="s">
        <v>13</v>
      </c>
      <c r="C14" s="67"/>
      <c r="D14" s="66">
        <v>0</v>
      </c>
      <c r="E14" s="66">
        <v>0</v>
      </c>
    </row>
    <row r="15" spans="1:10" x14ac:dyDescent="0.25">
      <c r="A15" s="11"/>
      <c r="B15" s="56" t="str">
        <f>B10</f>
        <v>Add : Addition during the year</v>
      </c>
      <c r="C15" s="58"/>
      <c r="D15" s="66">
        <v>0</v>
      </c>
      <c r="E15" s="66">
        <v>0</v>
      </c>
    </row>
    <row r="16" spans="1:10" x14ac:dyDescent="0.25">
      <c r="A16" s="11"/>
      <c r="B16" s="56" t="str">
        <f>B11</f>
        <v>Less : Utilized/transferred during the year</v>
      </c>
      <c r="C16" s="58"/>
      <c r="D16" s="66">
        <v>0</v>
      </c>
      <c r="E16" s="66">
        <v>0</v>
      </c>
    </row>
    <row r="17" spans="1:6" x14ac:dyDescent="0.2">
      <c r="A17" s="11"/>
      <c r="B17" s="56" t="s">
        <v>14</v>
      </c>
      <c r="C17" s="58"/>
      <c r="D17" s="65">
        <f>D14+D15-D16</f>
        <v>0</v>
      </c>
      <c r="E17" s="65">
        <f>E14+E15-E16</f>
        <v>0</v>
      </c>
    </row>
    <row r="18" spans="1:6" s="27" customFormat="1" x14ac:dyDescent="0.25">
      <c r="A18" s="8">
        <v>3</v>
      </c>
      <c r="B18" s="49" t="s">
        <v>58</v>
      </c>
      <c r="C18" s="67"/>
      <c r="D18" s="66"/>
      <c r="E18" s="66"/>
    </row>
    <row r="19" spans="1:6" x14ac:dyDescent="0.25">
      <c r="A19" s="9"/>
      <c r="B19" s="10" t="s">
        <v>31</v>
      </c>
      <c r="C19" s="68"/>
      <c r="D19" s="66"/>
      <c r="E19" s="66"/>
    </row>
    <row r="20" spans="1:6" x14ac:dyDescent="0.25">
      <c r="A20" s="11"/>
      <c r="B20" s="56" t="s">
        <v>13</v>
      </c>
      <c r="C20" s="58"/>
      <c r="D20" s="66">
        <v>0</v>
      </c>
      <c r="E20" s="66">
        <v>0</v>
      </c>
    </row>
    <row r="21" spans="1:6" x14ac:dyDescent="0.25">
      <c r="A21" s="11"/>
      <c r="B21" s="56" t="str">
        <f>B10</f>
        <v>Add : Addition during the year</v>
      </c>
      <c r="C21" s="58"/>
      <c r="D21" s="66">
        <v>0</v>
      </c>
      <c r="E21" s="66">
        <v>0</v>
      </c>
    </row>
    <row r="22" spans="1:6" x14ac:dyDescent="0.25">
      <c r="A22" s="11"/>
      <c r="B22" s="56" t="str">
        <f>B11</f>
        <v>Less : Utilized/transferred during the year</v>
      </c>
      <c r="C22" s="58"/>
      <c r="D22" s="66">
        <v>0</v>
      </c>
      <c r="E22" s="66">
        <v>0</v>
      </c>
    </row>
    <row r="23" spans="1:6" x14ac:dyDescent="0.2">
      <c r="A23" s="11"/>
      <c r="B23" s="56" t="s">
        <v>14</v>
      </c>
      <c r="C23" s="58"/>
      <c r="D23" s="65">
        <f>D20+D21-D22</f>
        <v>0</v>
      </c>
      <c r="E23" s="65">
        <f>E20+E21-E22</f>
        <v>0</v>
      </c>
    </row>
    <row r="24" spans="1:6" s="27" customFormat="1" x14ac:dyDescent="0.25">
      <c r="A24" s="8">
        <v>4</v>
      </c>
      <c r="B24" s="9" t="s">
        <v>56</v>
      </c>
      <c r="C24" s="68"/>
      <c r="D24" s="66"/>
      <c r="E24" s="66"/>
      <c r="F24" s="28"/>
    </row>
    <row r="25" spans="1:6" x14ac:dyDescent="0.25">
      <c r="A25" s="11"/>
      <c r="B25" s="56" t="s">
        <v>59</v>
      </c>
      <c r="C25" s="58"/>
      <c r="D25" s="69">
        <f>E33</f>
        <v>514029539.51826036</v>
      </c>
      <c r="E25" s="70">
        <f>'[1]3 R&amp;S'!$Z$31</f>
        <v>331895932</v>
      </c>
    </row>
    <row r="26" spans="1:6" x14ac:dyDescent="0.25">
      <c r="A26" s="11"/>
      <c r="B26" s="56" t="s">
        <v>72</v>
      </c>
      <c r="C26" s="58"/>
      <c r="D26" s="69">
        <f>'Profit loss'!F28</f>
        <v>329576682.29505104</v>
      </c>
      <c r="E26" s="69">
        <f>'[1]3 R&amp;S'!$Z$32</f>
        <v>196056042.51826039</v>
      </c>
    </row>
    <row r="27" spans="1:6" x14ac:dyDescent="0.25">
      <c r="A27" s="11"/>
      <c r="B27" s="56" t="str">
        <f>B22</f>
        <v>Less : Utilized/transferred during the year</v>
      </c>
      <c r="C27" s="58"/>
      <c r="D27" s="69">
        <f>SUM(D28:D32)</f>
        <v>312260735</v>
      </c>
      <c r="E27" s="66">
        <f>SUM(E28:E32)</f>
        <v>13922435</v>
      </c>
    </row>
    <row r="28" spans="1:6" x14ac:dyDescent="0.25">
      <c r="A28" s="17"/>
      <c r="B28" s="56" t="s">
        <v>345</v>
      </c>
      <c r="C28" s="58"/>
      <c r="D28" s="66">
        <f>'[1]3 R&amp;S'!$T$36</f>
        <v>137500000</v>
      </c>
      <c r="E28" s="66"/>
    </row>
    <row r="29" spans="1:6" x14ac:dyDescent="0.25">
      <c r="A29" s="199"/>
      <c r="B29" s="56" t="s">
        <v>344</v>
      </c>
      <c r="C29" s="58"/>
      <c r="D29" s="66">
        <f>'[1]3 R&amp;S'!$T$37</f>
        <v>23368125</v>
      </c>
      <c r="E29" s="66"/>
    </row>
    <row r="30" spans="1:6" x14ac:dyDescent="0.25">
      <c r="A30" s="17"/>
      <c r="B30" s="56" t="s">
        <v>346</v>
      </c>
      <c r="C30" s="58"/>
      <c r="D30" s="66">
        <f>'[1]3 R&amp;S'!$T$38</f>
        <v>114242845</v>
      </c>
      <c r="E30" s="66"/>
    </row>
    <row r="31" spans="1:6" x14ac:dyDescent="0.25">
      <c r="A31" s="199"/>
      <c r="B31" s="56" t="s">
        <v>348</v>
      </c>
      <c r="C31" s="58"/>
      <c r="D31" s="66">
        <f>'[1]3 R&amp;S'!$T$39</f>
        <v>23257155</v>
      </c>
      <c r="E31" s="66"/>
    </row>
    <row r="32" spans="1:6" x14ac:dyDescent="0.25">
      <c r="A32" s="199"/>
      <c r="B32" s="56" t="s">
        <v>347</v>
      </c>
      <c r="C32" s="58"/>
      <c r="D32" s="66">
        <f>'[1]3 R&amp;S'!$T$35</f>
        <v>13892610</v>
      </c>
      <c r="E32" s="66">
        <f>'[1]3 R&amp;S'!$Z$35</f>
        <v>13922435</v>
      </c>
    </row>
    <row r="33" spans="1:7" x14ac:dyDescent="0.2">
      <c r="A33" s="11"/>
      <c r="B33" s="56" t="s">
        <v>14</v>
      </c>
      <c r="C33" s="58"/>
      <c r="D33" s="71">
        <f>D25+D26-D27</f>
        <v>531345486.81331134</v>
      </c>
      <c r="E33" s="71">
        <f>E25+E26-E27</f>
        <v>514029539.51826036</v>
      </c>
      <c r="G33" s="63"/>
    </row>
    <row r="34" spans="1:7" x14ac:dyDescent="0.2">
      <c r="A34" s="9"/>
      <c r="B34" s="25" t="s">
        <v>9</v>
      </c>
      <c r="C34" s="8"/>
      <c r="D34" s="65">
        <f>D12+D17+D23+D33</f>
        <v>591705790.81331134</v>
      </c>
      <c r="E34" s="65">
        <f>E12+E17+E23+E33</f>
        <v>560497233.51826036</v>
      </c>
    </row>
    <row r="35" spans="1:7" x14ac:dyDescent="0.2">
      <c r="A35" s="28"/>
      <c r="C35" s="28"/>
    </row>
    <row r="36" spans="1:7" x14ac:dyDescent="0.2">
      <c r="B36" s="51" t="s">
        <v>274</v>
      </c>
    </row>
  </sheetData>
  <mergeCells count="6">
    <mergeCell ref="A5:E5"/>
    <mergeCell ref="A6:A7"/>
    <mergeCell ref="B6:B7"/>
    <mergeCell ref="C6:C7"/>
    <mergeCell ref="A2:E2"/>
    <mergeCell ref="A3:E3"/>
  </mergeCells>
  <printOptions horizontalCentered="1"/>
  <pageMargins left="0.78740157480314965" right="0.39370078740157483" top="0.78740157480314965" bottom="0.19685039370078741" header="0.31496062992125984" footer="0.31496062992125984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opLeftCell="A2" zoomScale="80" zoomScaleNormal="80" workbookViewId="0">
      <selection activeCell="G16" sqref="G16"/>
    </sheetView>
  </sheetViews>
  <sheetFormatPr defaultColWidth="9.140625" defaultRowHeight="15" x14ac:dyDescent="0.2"/>
  <cols>
    <col min="1" max="1" width="6.28515625" style="79" customWidth="1"/>
    <col min="2" max="2" width="23.28515625" style="73" customWidth="1"/>
    <col min="3" max="3" width="13.85546875" style="79" customWidth="1"/>
    <col min="4" max="4" width="13.85546875" style="73" customWidth="1"/>
    <col min="5" max="5" width="13.85546875" style="79" customWidth="1"/>
    <col min="6" max="10" width="15.5703125" style="73" customWidth="1"/>
    <col min="11" max="13" width="24.42578125" style="73" customWidth="1"/>
    <col min="14" max="17" width="16" style="73" customWidth="1"/>
    <col min="18" max="18" width="16" style="73" bestFit="1" customWidth="1"/>
    <col min="19" max="19" width="17.28515625" style="73" bestFit="1" customWidth="1"/>
    <col min="20" max="20" width="13.85546875" style="73" bestFit="1" customWidth="1"/>
    <col min="21" max="16384" width="9.140625" style="73"/>
  </cols>
  <sheetData>
    <row r="1" spans="1:19" x14ac:dyDescent="0.2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9" x14ac:dyDescent="0.2">
      <c r="A2" s="319" t="s">
        <v>331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9" x14ac:dyDescent="0.2">
      <c r="A3" s="303" t="s">
        <v>332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9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9" x14ac:dyDescent="0.2">
      <c r="A6" s="317" t="s">
        <v>419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74"/>
      <c r="M6" s="74"/>
    </row>
    <row r="7" spans="1:19" x14ac:dyDescent="0.2">
      <c r="A7" s="318" t="s">
        <v>114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75"/>
      <c r="M7" s="75"/>
    </row>
    <row r="8" spans="1:19" x14ac:dyDescent="0.2">
      <c r="A8" s="300" t="s">
        <v>3</v>
      </c>
      <c r="B8" s="313" t="s">
        <v>6</v>
      </c>
      <c r="C8" s="300" t="s">
        <v>61</v>
      </c>
      <c r="D8" s="300" t="s">
        <v>60</v>
      </c>
      <c r="E8" s="300" t="s">
        <v>26</v>
      </c>
      <c r="F8" s="300" t="str">
        <f>'4'!D6</f>
        <v>As on 31st March,2015</v>
      </c>
      <c r="G8" s="300"/>
      <c r="H8" s="300"/>
      <c r="I8" s="6" t="s">
        <v>54</v>
      </c>
      <c r="J8" s="218" t="s">
        <v>275</v>
      </c>
      <c r="K8" s="313" t="str">
        <f>'3'!E6</f>
        <v>As on 31st March,2014</v>
      </c>
      <c r="L8" s="313"/>
      <c r="M8" s="313"/>
    </row>
    <row r="9" spans="1:19" ht="85.5" x14ac:dyDescent="0.2">
      <c r="A9" s="300"/>
      <c r="B9" s="313"/>
      <c r="C9" s="300"/>
      <c r="D9" s="300"/>
      <c r="E9" s="300"/>
      <c r="F9" s="6" t="s">
        <v>68</v>
      </c>
      <c r="G9" s="6" t="s">
        <v>66</v>
      </c>
      <c r="H9" s="6" t="s">
        <v>67</v>
      </c>
      <c r="I9" s="6"/>
      <c r="J9" s="6"/>
      <c r="K9" s="6" t="str">
        <f t="shared" ref="K9:M10" si="0">F9</f>
        <v>Total Long Term Borrowings</v>
      </c>
      <c r="L9" s="6" t="str">
        <f t="shared" si="0"/>
        <v>Current Maturities of Long term borrowings i.e. other Current Liabilites</v>
      </c>
      <c r="M9" s="6" t="str">
        <f t="shared" si="0"/>
        <v>Non Current Liabilities - Long Term Borrowings</v>
      </c>
    </row>
    <row r="10" spans="1:19" x14ac:dyDescent="0.2">
      <c r="A10" s="300"/>
      <c r="B10" s="313"/>
      <c r="C10" s="300"/>
      <c r="D10" s="300"/>
      <c r="E10" s="300"/>
      <c r="F10" s="6" t="s">
        <v>29</v>
      </c>
      <c r="G10" s="6" t="s">
        <v>30</v>
      </c>
      <c r="H10" s="6" t="s">
        <v>69</v>
      </c>
      <c r="I10" s="6"/>
      <c r="J10" s="6"/>
      <c r="K10" s="53" t="str">
        <f t="shared" si="0"/>
        <v>(A)</v>
      </c>
      <c r="L10" s="6" t="str">
        <f t="shared" si="0"/>
        <v>(B)</v>
      </c>
      <c r="M10" s="6" t="str">
        <f t="shared" si="0"/>
        <v>(C)=(A)-(B)</v>
      </c>
    </row>
    <row r="11" spans="1:19" x14ac:dyDescent="0.2">
      <c r="A11" s="300"/>
      <c r="B11" s="313"/>
      <c r="C11" s="300"/>
      <c r="D11" s="300"/>
      <c r="E11" s="300"/>
      <c r="F11" s="53" t="s">
        <v>1</v>
      </c>
      <c r="G11" s="53" t="str">
        <f>F11</f>
        <v>Rs.</v>
      </c>
      <c r="H11" s="53" t="str">
        <f>G11</f>
        <v>Rs.</v>
      </c>
      <c r="I11" s="53" t="s">
        <v>1</v>
      </c>
      <c r="J11" s="53" t="s">
        <v>1</v>
      </c>
      <c r="K11" s="53" t="str">
        <f>'4'!E7</f>
        <v>Rs.</v>
      </c>
      <c r="L11" s="53" t="str">
        <f>K11</f>
        <v>Rs.</v>
      </c>
      <c r="M11" s="53" t="str">
        <f>L11</f>
        <v>Rs.</v>
      </c>
    </row>
    <row r="12" spans="1:19" x14ac:dyDescent="0.2">
      <c r="A12" s="88">
        <v>1</v>
      </c>
      <c r="B12" s="87" t="s">
        <v>137</v>
      </c>
      <c r="C12" s="33"/>
      <c r="D12" s="81"/>
      <c r="E12" s="82"/>
      <c r="F12" s="292">
        <f>M12</f>
        <v>3076640000</v>
      </c>
      <c r="G12" s="292">
        <v>301760000</v>
      </c>
      <c r="H12" s="292">
        <f>F12-G12</f>
        <v>2774880000</v>
      </c>
      <c r="I12" s="293"/>
      <c r="J12" s="293">
        <f>K12-F12</f>
        <v>301760000</v>
      </c>
      <c r="K12" s="292">
        <f>L12+M12</f>
        <v>3378400000</v>
      </c>
      <c r="L12" s="292">
        <v>301760000</v>
      </c>
      <c r="M12" s="292">
        <f>'Balance sheet'!G18</f>
        <v>3076640000</v>
      </c>
    </row>
    <row r="13" spans="1:19" x14ac:dyDescent="0.2">
      <c r="A13" s="86"/>
      <c r="B13" s="87" t="s">
        <v>138</v>
      </c>
      <c r="C13" s="85"/>
      <c r="D13" s="85"/>
      <c r="E13" s="82"/>
      <c r="F13" s="292"/>
      <c r="G13" s="83"/>
      <c r="H13" s="83"/>
      <c r="I13" s="84"/>
      <c r="J13" s="84"/>
      <c r="K13" s="83"/>
      <c r="L13" s="83"/>
      <c r="M13" s="83"/>
    </row>
    <row r="14" spans="1:19" x14ac:dyDescent="0.2">
      <c r="A14" s="86">
        <v>3</v>
      </c>
      <c r="B14" s="87" t="s">
        <v>139</v>
      </c>
      <c r="C14" s="85"/>
      <c r="D14" s="85"/>
      <c r="E14" s="82"/>
      <c r="F14" s="83"/>
      <c r="G14" s="83"/>
      <c r="H14" s="83"/>
      <c r="I14" s="84"/>
      <c r="J14" s="84"/>
      <c r="K14" s="83"/>
      <c r="L14" s="83"/>
      <c r="M14" s="83"/>
    </row>
    <row r="15" spans="1:19" x14ac:dyDescent="0.2">
      <c r="A15" s="86"/>
      <c r="B15" s="87"/>
      <c r="C15" s="85"/>
      <c r="D15" s="85"/>
      <c r="E15" s="82"/>
      <c r="F15" s="83"/>
      <c r="G15" s="83"/>
      <c r="H15" s="83"/>
      <c r="I15" s="84"/>
      <c r="J15" s="84"/>
      <c r="K15" s="83"/>
      <c r="L15" s="83"/>
      <c r="M15" s="83"/>
    </row>
    <row r="16" spans="1:19" x14ac:dyDescent="0.2">
      <c r="A16" s="88"/>
      <c r="B16" s="84"/>
      <c r="C16" s="85"/>
      <c r="D16" s="85"/>
      <c r="E16" s="82"/>
      <c r="F16" s="83"/>
      <c r="G16" s="83"/>
      <c r="H16" s="83"/>
      <c r="I16" s="84"/>
      <c r="J16" s="84"/>
      <c r="K16" s="83"/>
      <c r="L16" s="83"/>
      <c r="M16" s="83"/>
      <c r="R16" s="77"/>
      <c r="S16" s="77"/>
    </row>
    <row r="17" spans="1:19" x14ac:dyDescent="0.2">
      <c r="A17" s="86"/>
      <c r="B17" s="89"/>
      <c r="C17" s="85"/>
      <c r="D17" s="85"/>
      <c r="E17" s="82"/>
      <c r="F17" s="78"/>
      <c r="G17" s="78"/>
      <c r="H17" s="78"/>
      <c r="I17" s="90"/>
      <c r="J17" s="90"/>
      <c r="K17" s="78"/>
      <c r="L17" s="78"/>
      <c r="M17" s="78"/>
      <c r="R17" s="77"/>
      <c r="S17" s="77"/>
    </row>
    <row r="18" spans="1:19" x14ac:dyDescent="0.2">
      <c r="A18" s="80"/>
      <c r="B18" s="81"/>
      <c r="C18" s="33"/>
      <c r="D18" s="85"/>
      <c r="E18" s="82"/>
      <c r="F18" s="84"/>
      <c r="G18" s="83"/>
      <c r="H18" s="83"/>
      <c r="I18" s="84"/>
      <c r="J18" s="84"/>
      <c r="K18" s="83"/>
      <c r="L18" s="83"/>
      <c r="M18" s="83"/>
    </row>
    <row r="19" spans="1:19" x14ac:dyDescent="0.2">
      <c r="A19" s="86"/>
      <c r="B19" s="87"/>
      <c r="C19" s="85"/>
      <c r="D19" s="85"/>
      <c r="E19" s="82"/>
      <c r="F19" s="83"/>
      <c r="G19" s="83"/>
      <c r="H19" s="83"/>
      <c r="I19" s="84"/>
      <c r="J19" s="84"/>
      <c r="K19" s="83"/>
      <c r="L19" s="78" t="s">
        <v>7</v>
      </c>
      <c r="M19" s="83"/>
    </row>
    <row r="20" spans="1:19" x14ac:dyDescent="0.2">
      <c r="A20" s="295" t="s">
        <v>418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</row>
    <row r="21" spans="1:19" x14ac:dyDescent="0.2">
      <c r="B21" s="51" t="s">
        <v>274</v>
      </c>
    </row>
    <row r="23" spans="1:19" ht="25.5" x14ac:dyDescent="0.2">
      <c r="B23" s="299"/>
      <c r="C23" s="31"/>
      <c r="D23" s="28"/>
    </row>
  </sheetData>
  <mergeCells count="12">
    <mergeCell ref="A1:M1"/>
    <mergeCell ref="A6:K6"/>
    <mergeCell ref="A7:K7"/>
    <mergeCell ref="A8:A11"/>
    <mergeCell ref="B8:B11"/>
    <mergeCell ref="C8:C11"/>
    <mergeCell ref="D8:D11"/>
    <mergeCell ref="E8:E11"/>
    <mergeCell ref="F8:H8"/>
    <mergeCell ref="K8:M8"/>
    <mergeCell ref="A2:M2"/>
    <mergeCell ref="A3:M3"/>
  </mergeCells>
  <printOptions horizontalCentered="1"/>
  <pageMargins left="0.78740157480314965" right="0.39370078740157483" top="0.78740157480314965" bottom="0.19685039370078741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0"/>
  <sheetViews>
    <sheetView view="pageBreakPreview" zoomScale="60" zoomScaleNormal="80" workbookViewId="0">
      <selection activeCell="C19" sqref="C19"/>
    </sheetView>
  </sheetViews>
  <sheetFormatPr defaultColWidth="9.140625" defaultRowHeight="15" x14ac:dyDescent="0.2"/>
  <cols>
    <col min="1" max="1" width="5.7109375" style="79" customWidth="1"/>
    <col min="2" max="2" width="30.5703125" style="73" customWidth="1"/>
    <col min="3" max="3" width="12.85546875" style="73" customWidth="1"/>
    <col min="4" max="4" width="13.5703125" style="73" customWidth="1"/>
    <col min="5" max="5" width="11" style="79" customWidth="1"/>
    <col min="6" max="6" width="18" style="73" bestFit="1" customWidth="1"/>
    <col min="7" max="7" width="18.140625" style="73" customWidth="1"/>
    <col min="8" max="8" width="18" style="73" customWidth="1"/>
    <col min="9" max="9" width="18" style="73" hidden="1" customWidth="1"/>
    <col min="10" max="10" width="17.5703125" style="73" hidden="1" customWidth="1"/>
    <col min="11" max="11" width="18" style="73" bestFit="1" customWidth="1"/>
    <col min="12" max="12" width="18.140625" style="73" customWidth="1"/>
    <col min="13" max="13" width="18" style="73" bestFit="1" customWidth="1"/>
    <col min="14" max="14" width="16.5703125" style="73" bestFit="1" customWidth="1"/>
    <col min="15" max="16" width="16.5703125" style="73" customWidth="1"/>
    <col min="17" max="17" width="16.140625" style="73" bestFit="1" customWidth="1"/>
    <col min="18" max="18" width="14.7109375" style="73" bestFit="1" customWidth="1"/>
    <col min="19" max="19" width="15.140625" style="73" bestFit="1" customWidth="1"/>
    <col min="20" max="16384" width="9.140625" style="73"/>
  </cols>
  <sheetData>
    <row r="2" spans="1:13" x14ac:dyDescent="0.25">
      <c r="A2" s="301" t="s">
        <v>331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x14ac:dyDescent="0.2">
      <c r="A3" s="303" t="s">
        <v>332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</row>
    <row r="5" spans="1:13" x14ac:dyDescent="0.2">
      <c r="A5" s="317" t="s">
        <v>113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</row>
    <row r="6" spans="1:13" s="100" customFormat="1" x14ac:dyDescent="0.2">
      <c r="A6" s="93" t="s">
        <v>115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9"/>
      <c r="M6" s="99"/>
    </row>
    <row r="7" spans="1:13" x14ac:dyDescent="0.2">
      <c r="A7" s="300" t="s">
        <v>3</v>
      </c>
      <c r="B7" s="300" t="s">
        <v>6</v>
      </c>
      <c r="C7" s="300" t="s">
        <v>61</v>
      </c>
      <c r="D7" s="300" t="s">
        <v>60</v>
      </c>
      <c r="E7" s="300" t="s">
        <v>26</v>
      </c>
      <c r="F7" s="300" t="str">
        <f>'5.1'!F8:H8</f>
        <v>As on 31st March,2015</v>
      </c>
      <c r="G7" s="300"/>
      <c r="H7" s="300"/>
      <c r="I7" s="6" t="s">
        <v>47</v>
      </c>
      <c r="J7" s="6" t="s">
        <v>55</v>
      </c>
      <c r="K7" s="313" t="str">
        <f>'5.1'!K8:M8</f>
        <v>As on 31st March,2014</v>
      </c>
      <c r="L7" s="313"/>
      <c r="M7" s="313"/>
    </row>
    <row r="8" spans="1:13" ht="85.5" x14ac:dyDescent="0.2">
      <c r="A8" s="300"/>
      <c r="B8" s="300"/>
      <c r="C8" s="300"/>
      <c r="D8" s="300"/>
      <c r="E8" s="300"/>
      <c r="F8" s="6" t="s">
        <v>68</v>
      </c>
      <c r="G8" s="6" t="s">
        <v>66</v>
      </c>
      <c r="H8" s="6" t="s">
        <v>67</v>
      </c>
      <c r="I8" s="6"/>
      <c r="J8" s="6"/>
      <c r="K8" s="6" t="str">
        <f t="shared" ref="K8:M9" si="0">F8</f>
        <v>Total Long Term Borrowings</v>
      </c>
      <c r="L8" s="6" t="str">
        <f t="shared" si="0"/>
        <v>Current Maturities of Long term borrowings i.e. other Current Liabilites</v>
      </c>
      <c r="M8" s="6" t="str">
        <f t="shared" si="0"/>
        <v>Non Current Liabilities - Long Term Borrowings</v>
      </c>
    </row>
    <row r="9" spans="1:13" x14ac:dyDescent="0.2">
      <c r="A9" s="300"/>
      <c r="B9" s="300"/>
      <c r="C9" s="300"/>
      <c r="D9" s="300"/>
      <c r="E9" s="300"/>
      <c r="F9" s="6" t="s">
        <v>29</v>
      </c>
      <c r="G9" s="6" t="s">
        <v>30</v>
      </c>
      <c r="H9" s="6" t="s">
        <v>69</v>
      </c>
      <c r="I9" s="6"/>
      <c r="J9" s="6"/>
      <c r="K9" s="53" t="str">
        <f t="shared" si="0"/>
        <v>(A)</v>
      </c>
      <c r="L9" s="6" t="str">
        <f t="shared" si="0"/>
        <v>(B)</v>
      </c>
      <c r="M9" s="6" t="str">
        <f t="shared" si="0"/>
        <v>(C)=(A)-(B)</v>
      </c>
    </row>
    <row r="10" spans="1:13" x14ac:dyDescent="0.2">
      <c r="A10" s="300"/>
      <c r="B10" s="300"/>
      <c r="C10" s="300"/>
      <c r="D10" s="300"/>
      <c r="E10" s="300"/>
      <c r="F10" s="53" t="s">
        <v>1</v>
      </c>
      <c r="G10" s="53" t="str">
        <f>F10</f>
        <v>Rs.</v>
      </c>
      <c r="H10" s="53" t="str">
        <f>G10</f>
        <v>Rs.</v>
      </c>
      <c r="I10" s="53" t="s">
        <v>1</v>
      </c>
      <c r="J10" s="53" t="s">
        <v>1</v>
      </c>
      <c r="K10" s="53" t="str">
        <f>'4'!E7</f>
        <v>Rs.</v>
      </c>
      <c r="L10" s="53" t="str">
        <f>K10</f>
        <v>Rs.</v>
      </c>
      <c r="M10" s="53" t="str">
        <f>L10</f>
        <v>Rs.</v>
      </c>
    </row>
    <row r="11" spans="1:13" x14ac:dyDescent="0.2">
      <c r="A11" s="88">
        <v>1</v>
      </c>
      <c r="B11" s="87" t="s">
        <v>137</v>
      </c>
      <c r="C11" s="91"/>
      <c r="D11" s="91"/>
      <c r="E11" s="80"/>
      <c r="F11" s="84"/>
      <c r="G11" s="84"/>
      <c r="H11" s="84"/>
      <c r="I11" s="84"/>
      <c r="J11" s="84"/>
      <c r="K11" s="84"/>
      <c r="L11" s="84"/>
      <c r="M11" s="84"/>
    </row>
    <row r="12" spans="1:13" x14ac:dyDescent="0.2">
      <c r="A12" s="86">
        <v>2</v>
      </c>
      <c r="B12" s="87" t="s">
        <v>138</v>
      </c>
      <c r="C12" s="85"/>
      <c r="D12" s="85"/>
      <c r="E12" s="82"/>
      <c r="F12" s="83"/>
      <c r="G12" s="83"/>
      <c r="H12" s="83"/>
      <c r="I12" s="84"/>
      <c r="J12" s="84"/>
      <c r="K12" s="83"/>
      <c r="L12" s="83"/>
      <c r="M12" s="83"/>
    </row>
    <row r="13" spans="1:13" x14ac:dyDescent="0.2">
      <c r="A13" s="86">
        <v>3</v>
      </c>
      <c r="B13" s="87" t="s">
        <v>139</v>
      </c>
      <c r="C13" s="85"/>
      <c r="D13" s="85"/>
      <c r="E13" s="82"/>
      <c r="F13" s="83"/>
      <c r="G13" s="83"/>
      <c r="H13" s="83"/>
      <c r="I13" s="84"/>
      <c r="J13" s="84"/>
      <c r="K13" s="83"/>
      <c r="L13" s="83"/>
      <c r="M13" s="83"/>
    </row>
    <row r="14" spans="1:13" x14ac:dyDescent="0.2">
      <c r="A14" s="86"/>
      <c r="B14" s="87" t="s">
        <v>141</v>
      </c>
      <c r="C14" s="85"/>
      <c r="D14" s="85"/>
      <c r="E14" s="82"/>
      <c r="F14" s="83"/>
      <c r="G14" s="83"/>
      <c r="H14" s="83"/>
      <c r="I14" s="84"/>
      <c r="J14" s="84"/>
      <c r="K14" s="83"/>
      <c r="L14" s="83"/>
      <c r="M14" s="83"/>
    </row>
    <row r="15" spans="1:13" x14ac:dyDescent="0.2">
      <c r="A15" s="88"/>
      <c r="B15" s="84" t="s">
        <v>141</v>
      </c>
      <c r="C15" s="85"/>
      <c r="D15" s="85"/>
      <c r="E15" s="82"/>
      <c r="F15" s="78"/>
      <c r="G15" s="78"/>
      <c r="H15" s="78"/>
      <c r="I15" s="90"/>
      <c r="J15" s="90"/>
      <c r="K15" s="78"/>
      <c r="L15" s="78"/>
      <c r="M15" s="78"/>
    </row>
    <row r="16" spans="1:13" x14ac:dyDescent="0.2">
      <c r="A16" s="80"/>
      <c r="B16" s="81"/>
      <c r="C16" s="85"/>
      <c r="D16" s="85"/>
      <c r="E16" s="82"/>
      <c r="F16" s="83"/>
      <c r="G16" s="83"/>
      <c r="H16" s="83"/>
      <c r="I16" s="92"/>
      <c r="J16" s="92"/>
      <c r="K16" s="84"/>
      <c r="L16" s="83" t="s">
        <v>7</v>
      </c>
      <c r="M16" s="83"/>
    </row>
    <row r="17" spans="1:16" x14ac:dyDescent="0.2">
      <c r="A17" s="93"/>
      <c r="E17" s="73"/>
      <c r="G17" s="94"/>
      <c r="H17" s="94"/>
      <c r="I17" s="94"/>
      <c r="J17" s="94"/>
      <c r="K17" s="94"/>
    </row>
    <row r="18" spans="1:16" s="28" customFormat="1" x14ac:dyDescent="0.2">
      <c r="A18" s="95"/>
      <c r="B18" s="98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97"/>
      <c r="P18" s="97"/>
    </row>
    <row r="20" spans="1:16" x14ac:dyDescent="0.2">
      <c r="B20" s="51" t="s">
        <v>274</v>
      </c>
    </row>
  </sheetData>
  <mergeCells count="10">
    <mergeCell ref="A2:M2"/>
    <mergeCell ref="A3:M3"/>
    <mergeCell ref="F7:H7"/>
    <mergeCell ref="A5:M5"/>
    <mergeCell ref="C7:C10"/>
    <mergeCell ref="D7:D10"/>
    <mergeCell ref="K7:M7"/>
    <mergeCell ref="A7:A10"/>
    <mergeCell ref="B7:B10"/>
    <mergeCell ref="E7:E10"/>
  </mergeCells>
  <printOptions horizontalCentered="1"/>
  <pageMargins left="0.78740157480314965" right="0.39370078740157483" top="0.78740157480314965" bottom="0.19685039370078741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6"/>
  <sheetViews>
    <sheetView view="pageBreakPreview" zoomScale="80" zoomScaleSheetLayoutView="80" zoomScalePageLayoutView="80" workbookViewId="0">
      <selection activeCell="E26" sqref="E26"/>
    </sheetView>
  </sheetViews>
  <sheetFormatPr defaultColWidth="9.140625" defaultRowHeight="15" x14ac:dyDescent="0.2"/>
  <cols>
    <col min="1" max="1" width="9" style="79" customWidth="1"/>
    <col min="2" max="2" width="32.7109375" style="73" customWidth="1"/>
    <col min="3" max="3" width="11" style="79" customWidth="1"/>
    <col min="4" max="4" width="24.7109375" style="73" customWidth="1"/>
    <col min="5" max="5" width="26.7109375" style="73" customWidth="1"/>
    <col min="6" max="9" width="15.140625" style="73" bestFit="1" customWidth="1"/>
    <col min="10" max="16384" width="9.140625" style="73"/>
  </cols>
  <sheetData>
    <row r="2" spans="1:13" x14ac:dyDescent="0.25">
      <c r="A2" s="301" t="s">
        <v>331</v>
      </c>
      <c r="B2" s="301"/>
      <c r="C2" s="301"/>
      <c r="D2" s="301"/>
      <c r="E2" s="301"/>
      <c r="F2" s="232"/>
      <c r="G2" s="232"/>
      <c r="H2" s="232"/>
      <c r="I2" s="232"/>
      <c r="J2" s="232"/>
      <c r="K2" s="232"/>
      <c r="L2" s="232"/>
      <c r="M2" s="232"/>
    </row>
    <row r="3" spans="1:13" x14ac:dyDescent="0.2">
      <c r="A3" s="303" t="s">
        <v>332</v>
      </c>
      <c r="B3" s="303"/>
      <c r="C3" s="303"/>
      <c r="D3" s="303"/>
      <c r="E3" s="303"/>
      <c r="F3" s="233"/>
      <c r="G3" s="233"/>
      <c r="H3" s="233"/>
      <c r="I3" s="233"/>
      <c r="J3" s="233"/>
      <c r="K3" s="233"/>
      <c r="L3" s="233"/>
      <c r="M3" s="233"/>
    </row>
    <row r="6" spans="1:13" x14ac:dyDescent="0.2">
      <c r="A6" s="74" t="s">
        <v>349</v>
      </c>
    </row>
    <row r="7" spans="1:13" x14ac:dyDescent="0.2">
      <c r="A7" s="300" t="s">
        <v>3</v>
      </c>
      <c r="B7" s="300" t="s">
        <v>6</v>
      </c>
      <c r="C7" s="300" t="s">
        <v>8</v>
      </c>
      <c r="D7" s="110" t="s">
        <v>339</v>
      </c>
      <c r="E7" s="110" t="s">
        <v>340</v>
      </c>
    </row>
    <row r="8" spans="1:13" x14ac:dyDescent="0.2">
      <c r="A8" s="300"/>
      <c r="B8" s="300"/>
      <c r="C8" s="300"/>
      <c r="D8" s="6" t="s">
        <v>1</v>
      </c>
      <c r="E8" s="6" t="s">
        <v>1</v>
      </c>
    </row>
    <row r="9" spans="1:13" x14ac:dyDescent="0.2">
      <c r="A9" s="88">
        <v>1</v>
      </c>
      <c r="B9" s="87" t="s">
        <v>259</v>
      </c>
      <c r="C9" s="297"/>
      <c r="D9" s="14"/>
      <c r="E9" s="14"/>
    </row>
    <row r="10" spans="1:13" x14ac:dyDescent="0.2">
      <c r="A10" s="88"/>
      <c r="B10" s="84"/>
      <c r="C10" s="297"/>
      <c r="D10" s="102"/>
      <c r="E10" s="102"/>
    </row>
    <row r="11" spans="1:13" x14ac:dyDescent="0.2">
      <c r="A11" s="88">
        <v>2</v>
      </c>
      <c r="B11" s="84" t="s">
        <v>258</v>
      </c>
      <c r="C11" s="297"/>
      <c r="D11" s="14"/>
      <c r="E11" s="14"/>
    </row>
    <row r="12" spans="1:13" x14ac:dyDescent="0.2">
      <c r="A12" s="92"/>
      <c r="B12" s="84"/>
      <c r="C12" s="297"/>
      <c r="D12" s="14"/>
      <c r="E12" s="14"/>
      <c r="G12" s="63"/>
    </row>
    <row r="13" spans="1:13" x14ac:dyDescent="0.2">
      <c r="A13" s="92"/>
      <c r="B13" s="180"/>
      <c r="C13" s="297"/>
      <c r="D13" s="206"/>
      <c r="E13" s="206"/>
    </row>
    <row r="14" spans="1:13" x14ac:dyDescent="0.2">
      <c r="A14" s="207"/>
      <c r="B14" s="208" t="s">
        <v>7</v>
      </c>
      <c r="C14" s="208"/>
      <c r="D14" s="208"/>
      <c r="E14" s="208"/>
    </row>
    <row r="15" spans="1:13" x14ac:dyDescent="0.2">
      <c r="A15" s="106"/>
      <c r="B15" s="205"/>
      <c r="C15" s="205"/>
      <c r="D15" s="205"/>
      <c r="E15" s="205"/>
    </row>
    <row r="17" spans="1:9" x14ac:dyDescent="0.2">
      <c r="A17" s="317" t="s">
        <v>116</v>
      </c>
      <c r="B17" s="317"/>
      <c r="C17" s="317"/>
      <c r="D17" s="317"/>
    </row>
    <row r="18" spans="1:9" x14ac:dyDescent="0.2">
      <c r="A18" s="300" t="s">
        <v>3</v>
      </c>
      <c r="B18" s="300" t="s">
        <v>6</v>
      </c>
      <c r="C18" s="300" t="s">
        <v>26</v>
      </c>
      <c r="D18" s="110" t="s">
        <v>339</v>
      </c>
      <c r="E18" s="110" t="s">
        <v>340</v>
      </c>
    </row>
    <row r="19" spans="1:9" x14ac:dyDescent="0.2">
      <c r="A19" s="300"/>
      <c r="B19" s="300"/>
      <c r="C19" s="300"/>
      <c r="D19" s="227" t="s">
        <v>1</v>
      </c>
      <c r="E19" s="227" t="s">
        <v>1</v>
      </c>
    </row>
    <row r="20" spans="1:9" x14ac:dyDescent="0.2">
      <c r="A20" s="88">
        <v>1</v>
      </c>
      <c r="B20" s="84" t="s">
        <v>350</v>
      </c>
      <c r="C20" s="111"/>
      <c r="D20" s="14"/>
      <c r="E20" s="14"/>
    </row>
    <row r="21" spans="1:9" x14ac:dyDescent="0.2">
      <c r="A21" s="88"/>
      <c r="B21" s="84" t="s">
        <v>351</v>
      </c>
      <c r="C21" s="111"/>
      <c r="D21" s="14">
        <f>'[1]4-9 Liabilities'!$W$51</f>
        <v>188971</v>
      </c>
      <c r="E21" s="14">
        <f>'[1]4-9 Liabilities'!$AF$51</f>
        <v>75962</v>
      </c>
    </row>
    <row r="22" spans="1:9" x14ac:dyDescent="0.2">
      <c r="A22" s="88"/>
      <c r="B22" s="246"/>
      <c r="C22" s="111"/>
      <c r="D22" s="14"/>
      <c r="E22" s="14"/>
    </row>
    <row r="23" spans="1:9" ht="15.75" thickBot="1" x14ac:dyDescent="0.25">
      <c r="A23" s="84"/>
      <c r="B23" s="208" t="s">
        <v>7</v>
      </c>
      <c r="C23" s="105"/>
      <c r="D23" s="247">
        <f>SUM(D20:D22)</f>
        <v>188971</v>
      </c>
      <c r="E23" s="247">
        <f>SUM(E20:E22)</f>
        <v>75962</v>
      </c>
      <c r="F23" s="19"/>
      <c r="G23" s="19"/>
      <c r="H23" s="19"/>
      <c r="I23" s="19"/>
    </row>
    <row r="24" spans="1:9" ht="15.75" thickTop="1" x14ac:dyDescent="0.2">
      <c r="A24" s="109"/>
      <c r="B24" s="320"/>
      <c r="C24" s="320"/>
      <c r="D24" s="320"/>
      <c r="E24" s="320"/>
    </row>
    <row r="26" spans="1:9" x14ac:dyDescent="0.2">
      <c r="B26" s="51" t="s">
        <v>274</v>
      </c>
    </row>
  </sheetData>
  <mergeCells count="10">
    <mergeCell ref="A2:E2"/>
    <mergeCell ref="A3:E3"/>
    <mergeCell ref="B7:B8"/>
    <mergeCell ref="C7:C8"/>
    <mergeCell ref="B24:E24"/>
    <mergeCell ref="A17:D17"/>
    <mergeCell ref="A18:A19"/>
    <mergeCell ref="B18:B19"/>
    <mergeCell ref="C18:C19"/>
    <mergeCell ref="A7:A8"/>
  </mergeCells>
  <printOptions horizontalCentered="1"/>
  <pageMargins left="0.78740157480314965" right="0.39370078740157483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30</vt:i4>
      </vt:variant>
    </vt:vector>
  </HeadingPairs>
  <TitlesOfParts>
    <vt:vector size="58" baseType="lpstr">
      <vt:lpstr>Index</vt:lpstr>
      <vt:lpstr>Balance sheet</vt:lpstr>
      <vt:lpstr>Profit loss</vt:lpstr>
      <vt:lpstr>CashFlow</vt:lpstr>
      <vt:lpstr>3</vt:lpstr>
      <vt:lpstr>4</vt:lpstr>
      <vt:lpstr>5.1</vt:lpstr>
      <vt:lpstr>5.2</vt:lpstr>
      <vt:lpstr>6 &amp; 7</vt:lpstr>
      <vt:lpstr>8</vt:lpstr>
      <vt:lpstr>9</vt:lpstr>
      <vt:lpstr>10</vt:lpstr>
      <vt:lpstr>11</vt:lpstr>
      <vt:lpstr>12</vt:lpstr>
      <vt:lpstr>13</vt:lpstr>
      <vt:lpstr>14</vt:lpstr>
      <vt:lpstr>15</vt:lpstr>
      <vt:lpstr>16 &amp; 17</vt:lpstr>
      <vt:lpstr>18</vt:lpstr>
      <vt:lpstr>19</vt:lpstr>
      <vt:lpstr>20 &amp; 21</vt:lpstr>
      <vt:lpstr>22 &amp; 22.1</vt:lpstr>
      <vt:lpstr>23</vt:lpstr>
      <vt:lpstr>24 &amp; 25</vt:lpstr>
      <vt:lpstr>26</vt:lpstr>
      <vt:lpstr>27</vt:lpstr>
      <vt:lpstr>28 &amp; 29</vt:lpstr>
      <vt:lpstr>30</vt:lpstr>
      <vt:lpstr>___INDEX_SHEET___ASAP_Utilities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 &amp; 17'!Print_Area</vt:lpstr>
      <vt:lpstr>'18'!Print_Area</vt:lpstr>
      <vt:lpstr>'19'!Print_Area</vt:lpstr>
      <vt:lpstr>'20 &amp; 21'!Print_Area</vt:lpstr>
      <vt:lpstr>'22 &amp; 22.1'!Print_Area</vt:lpstr>
      <vt:lpstr>'23'!Print_Area</vt:lpstr>
      <vt:lpstr>'24 &amp; 25'!Print_Area</vt:lpstr>
      <vt:lpstr>'26'!Print_Area</vt:lpstr>
      <vt:lpstr>'27'!Print_Area</vt:lpstr>
      <vt:lpstr>'28 &amp; 29'!Print_Area</vt:lpstr>
      <vt:lpstr>'3'!Print_Area</vt:lpstr>
      <vt:lpstr>'30'!Print_Area</vt:lpstr>
      <vt:lpstr>'4'!Print_Area</vt:lpstr>
      <vt:lpstr>'5.1'!Print_Area</vt:lpstr>
      <vt:lpstr>'5.2'!Print_Area</vt:lpstr>
      <vt:lpstr>'6 &amp; 7'!Print_Area</vt:lpstr>
      <vt:lpstr>'8'!Print_Area</vt:lpstr>
      <vt:lpstr>'9'!Print_Area</vt:lpstr>
      <vt:lpstr>'Balance sheet'!Print_Area</vt:lpstr>
      <vt:lpstr>CashFlow!Print_Area</vt:lpstr>
      <vt:lpstr>Index!Print_Area</vt:lpstr>
      <vt:lpstr>'Profit loss'!Print_Area</vt:lpstr>
      <vt:lpstr>'30'!Print_Titles</vt:lpstr>
    </vt:vector>
  </TitlesOfParts>
  <Manager>Sanju</Manager>
  <Company>tinda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Sheet of PSEB</dc:title>
  <dc:subject>Balance sheet</dc:subject>
  <dc:creator>Sanu</dc:creator>
  <cp:lastModifiedBy>sanjay.agarwal</cp:lastModifiedBy>
  <cp:lastPrinted>2015-12-08T13:30:14Z</cp:lastPrinted>
  <dcterms:created xsi:type="dcterms:W3CDTF">2003-01-27T13:59:02Z</dcterms:created>
  <dcterms:modified xsi:type="dcterms:W3CDTF">2016-03-15T05:10:25Z</dcterms:modified>
  <cp:category>imp</cp:category>
</cp:coreProperties>
</file>